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Tân Khai" sheetId="1" r:id="rId1"/>
  </sheets>
  <externalReferences>
    <externalReference r:id="rId4"/>
  </externalReferences>
  <definedNames>
    <definedName name="_Fill" hidden="1">#N/A</definedName>
    <definedName name="ct">'[1]TONG HOP'!$A:$XFD</definedName>
    <definedName name="_xlnm.Print_Area" localSheetId="0">'Tân Khai'!$A$1:$F$192</definedName>
    <definedName name="_xlnm.Print_Titles" localSheetId="0">'Tân Khai'!$10:$12</definedName>
    <definedName name="TH">#N/A</definedName>
    <definedName name="tk">#N/A</definedName>
  </definedNames>
  <calcPr fullCalcOnLoad="1"/>
</workbook>
</file>

<file path=xl/sharedStrings.xml><?xml version="1.0" encoding="utf-8"?>
<sst xmlns="http://schemas.openxmlformats.org/spreadsheetml/2006/main" count="122" uniqueCount="113">
  <si>
    <t>Đơn vị tính: 1.000 đồng</t>
  </si>
  <si>
    <t>Chỉ tiêu</t>
  </si>
  <si>
    <t>Số liệu quyết toán đã được cấp có thẩm quyền thông qua</t>
  </si>
  <si>
    <t>So sánh</t>
  </si>
  <si>
    <t>Số tuyệt đối</t>
  </si>
  <si>
    <t>Số tương đối</t>
  </si>
  <si>
    <t>Thu, chi cân đối NSNN</t>
  </si>
  <si>
    <t>I.  Tổng thu NSNN trên địa bàn</t>
  </si>
  <si>
    <t>1. Thu nội địa</t>
  </si>
  <si>
    <t>- Thuế GTGT</t>
  </si>
  <si>
    <t>- Thuế sử dụng đất phi nông nghiệp</t>
  </si>
  <si>
    <t>- Thu tiền sử dụng đất</t>
  </si>
  <si>
    <t>- Lệ phí trước bạ nhà đất</t>
  </si>
  <si>
    <t xml:space="preserve">- Thu phí, lệ phí </t>
  </si>
  <si>
    <t>Trong đó: + Phí môn bài</t>
  </si>
  <si>
    <t xml:space="preserve">                   + Phí, lệ phí khác</t>
  </si>
  <si>
    <t>- Thu khác</t>
  </si>
  <si>
    <t xml:space="preserve">Trong đó: + Thu phạt </t>
  </si>
  <si>
    <t xml:space="preserve">                   + Thu từ quỹ đất công ích và thu hoa lợi công sản khác</t>
  </si>
  <si>
    <t>2. Các khoản thu được để lại QL qua NSNN</t>
  </si>
  <si>
    <t>II. Thu ngân sách địa phương</t>
  </si>
  <si>
    <t>1. Thu NSĐP được hưởng theo phân cấp</t>
  </si>
  <si>
    <t>- Các khoản thu NSĐP hưởng 100%</t>
  </si>
  <si>
    <t>- Các khoản thu phân chia NSĐP hưởng theo tỷ lệ phần trăm (%)</t>
  </si>
  <si>
    <t>Trong đó: Thu tiền sử dụng đất</t>
  </si>
  <si>
    <t>2. Thu bổ sung từ ngân sách cấp trên</t>
  </si>
  <si>
    <t>- Bổ sung cân đối ngân sách</t>
  </si>
  <si>
    <t>- Bổ sung có mục tiêu</t>
  </si>
  <si>
    <t>3. Thu kết dư ngân sách năm trước</t>
  </si>
  <si>
    <t>4. Thu giảm trừ do chi vượt nguồn kết dư theo quy định năm 2020</t>
  </si>
  <si>
    <t>5. Thu chuyển nguồn từ năm trước chuyển sang</t>
  </si>
  <si>
    <t>6. Các khoản thu được để lại QL qua NSNN</t>
  </si>
  <si>
    <t>III. Chi ngân sách địa phương</t>
  </si>
  <si>
    <t>1. Chi đầu tư phát triển</t>
  </si>
  <si>
    <t>1.1. Nguồn thu tiền sử dụng đất tại xã</t>
  </si>
  <si>
    <t>Công trình chuyển tiếp</t>
  </si>
  <si>
    <t>- Đường BTXM tổ 5, khu phố 2</t>
  </si>
  <si>
    <t>Công trình khởi công mới thực hiện cơ chế đặc thù</t>
  </si>
  <si>
    <t>- Đường tổ 7 khu phố 3, dài 270m, rộng 4m</t>
  </si>
  <si>
    <t>- Đường tổ 8 khu phố 3, dài 2050 m, rộng 4m</t>
  </si>
  <si>
    <t>- Đường tổ 8 khu phố 3, dài 300m, rộng 4m</t>
  </si>
  <si>
    <t>- Đường tổ 3 khu phố 6, dài 250m, rộng 4m</t>
  </si>
  <si>
    <t>- Đường Sóc Tà Cuông tổ 2 khu phố 3, dài 250m, rộng 4m (cơ chế 100% NS)</t>
  </si>
  <si>
    <t>- Đường tổ 6 khu phố 6, dài 600m, rộng 4m</t>
  </si>
  <si>
    <t>- XD sân bê tông, hàng rào nhà văn hóa khu phố Tàu Ô</t>
  </si>
  <si>
    <t>- XD sân bê tông, hàng rào nhà văn hóa khu phố 6</t>
  </si>
  <si>
    <t>- Đường tổ 6 khu phố 1, dài 440m, rộng 5m</t>
  </si>
  <si>
    <t>- Đường tổ 7 khu phố 2, dài 800m, rộng 4m</t>
  </si>
  <si>
    <t>- Đường tổ 7A, khu phố 2, dài 122m, rộng 4m</t>
  </si>
  <si>
    <t>- Đường tổ 7 khu phố 3, dài 120m, rộng 4m</t>
  </si>
  <si>
    <t>- Đường tổ 8 khu phố 3, dài 86m, rộng 4m</t>
  </si>
  <si>
    <t>- Đường tổ 8 khu phố 3, dài 260m, rộng 4m</t>
  </si>
  <si>
    <t>- Đường tổ 3 khu phố 5, dài 120m, rộng 4m</t>
  </si>
  <si>
    <t>- XD nhà văn hóa khu phố 3, thị trấn Tân Khai</t>
  </si>
  <si>
    <t>Công trình khởi công mới không thực hiện cơ chế đặc thù</t>
  </si>
  <si>
    <t>- Láng nhựa đường trục chính Khu phố Tàu Ô, Thị trấn Tân Khai</t>
  </si>
  <si>
    <t>- Xây dựng hệ thống mương thoát nước tổ 5, khu phố 2</t>
  </si>
  <si>
    <t>- XD sân bê tông và nâng cấp nhà văn hóa cộng đồng khu phố 3</t>
  </si>
  <si>
    <t>- Nâng cấp trụ sở UBND thị trấn Tân Khai</t>
  </si>
  <si>
    <t>- XD sân bê tông, hàng rào nhà văn hóa khu phố 7, thị trấn Tân Khai</t>
  </si>
  <si>
    <t>- Láng nhựa đường tổ 7, khu phố 5, thị trấn Tân Khai</t>
  </si>
  <si>
    <t>- Láng nhựa đường tổ 5, khu phố 6, thị trấn Tân Khai</t>
  </si>
  <si>
    <t>- Xây dựng khuôn viên UBND thị trấn Tân Khai</t>
  </si>
  <si>
    <t>- Láng nhựa đường vào Sen Trắng, khu phố 7, thị trấn Tân Khai</t>
  </si>
  <si>
    <t>- Nâng cấp trụ sở trạm y tế thị trấn Tân Khai</t>
  </si>
  <si>
    <t>1.2. Nguồn vốn tỉnh phân cấp theo định mức</t>
  </si>
  <si>
    <t>1.3. Nguồn thu tiền sử dụng đất huyện phân cấp cho xã</t>
  </si>
  <si>
    <t>1.4. Nguồn tăng thu sử dụng đất của huyện năm 2021 phân cấp cho xã</t>
  </si>
  <si>
    <t>1.5. Vốn CTMT XD NTM (ngân sách tỉnh)</t>
  </si>
  <si>
    <t>1.6. Vốn NTM nâng cao (ngân sách tỉnh)</t>
  </si>
  <si>
    <t>1.7. Vốn xây dựng 90 km đường GTNT</t>
  </si>
  <si>
    <t>1.8. Nguồn tăng thu, kết dư đầu tư XDCB năm 2020 tại huyện phân cấp cho xã</t>
  </si>
  <si>
    <t>1.9. Chi chuyển nguồn năm 2020</t>
  </si>
  <si>
    <t>1.10. Nguồn kết dư đầu tư XDCB năm 2020 tại các xã, thị trấn</t>
  </si>
  <si>
    <t>2. Chi thường xuyên</t>
  </si>
  <si>
    <t>Trong đó:</t>
  </si>
  <si>
    <t>- Kinh phí bầu cử đại biểu Quốc hội khóa XV và bầu cử đại biểu HĐND các cấp nhiệm kỳ 2021-2026</t>
  </si>
  <si>
    <t>- Kinh phí thực hiện bản vẽ hoàn công đối với các hồ sơ về nhà và công trình nhằm sắp xếp, xử lý nhà đất theo Nghị định số 167/2017/NĐ-CP ngày 31/12/2017 của Chính phủ</t>
  </si>
  <si>
    <t>- Kinh phí thực hiện trích đo địa chính, trích lục đất công trên địa bàn huyện Hớn Quản (nhằm sắp xếp, xử lý nhà đất theo Nghị định số 167/2017/NĐ-CP ngày 31/12/2017 của Chính phủ)</t>
  </si>
  <si>
    <t>- Kinh phí thu gom, vận chuyển rác thải sinh hoạt trên địa bàn xã, thị trấn năm 2021</t>
  </si>
  <si>
    <t>- Kinh phí phòng, chống, tiêu hủy Dịch tả lợn Châu Phi</t>
  </si>
  <si>
    <t>- Kinh phí phòng, chống dịch Covid-19</t>
  </si>
  <si>
    <t>- Kinh phí hỗ trợ theo NQ 68</t>
  </si>
  <si>
    <t>- Chương trình MTQG XD NTM - Vốn sự nghiệp</t>
  </si>
  <si>
    <t>- Chi hỗ trợ nhà ở cho người có công và thân nhân người có công</t>
  </si>
  <si>
    <t>- Bổ sung có mục tiêu khác vốn SN</t>
  </si>
  <si>
    <t>3. Dự phòng</t>
  </si>
  <si>
    <t>4. Các khoản chi từ nguồn thu được để lại quản lý qua NSNN</t>
  </si>
  <si>
    <t>5. Chi chuyển nguồn sang ngân sách năm sau</t>
  </si>
  <si>
    <t>6. Chi nộp ngân sách cấp trên</t>
  </si>
  <si>
    <t>IV. Kết dư</t>
  </si>
  <si>
    <t>1. Số kết dư tại đơn vị</t>
  </si>
  <si>
    <t>2. Số kết dư theo quy định</t>
  </si>
  <si>
    <t>a. Nguồn vượt thu</t>
  </si>
  <si>
    <t>- Nguồn vượt thu tiền sử dụng đất 2021</t>
  </si>
  <si>
    <t xml:space="preserve">- 70% vượt thu cân đối năm 2021 để lại làm nguồn tăng lương </t>
  </si>
  <si>
    <t>b. Kết dư XDCB</t>
  </si>
  <si>
    <t>c. Kết dư khác</t>
  </si>
  <si>
    <t>- Dự phòng năm 2021</t>
  </si>
  <si>
    <t>- Chi nộp ngân sách cấp trên</t>
  </si>
  <si>
    <t>3. Chênh lệch giữa kết dư tại đơn vị và kết dư theo quy định</t>
  </si>
  <si>
    <t>Tân Khai, ngày          tháng 8 năm 2022</t>
  </si>
  <si>
    <t>TỔNG HỢP QUYẾT TOÁN NGÂN SÁCH XÃ NĂM 2021</t>
  </si>
  <si>
    <t xml:space="preserve">    ỦY BAN NHÂN DÂN</t>
  </si>
  <si>
    <t xml:space="preserve">   THỊ TRẤN TÂN KHAI</t>
  </si>
  <si>
    <t xml:space="preserve">     CỘNG HÒA XÃ HỘI CHỦ NGHĨA VIỆT NAM</t>
  </si>
  <si>
    <t>4=3-2</t>
  </si>
  <si>
    <t>5=3/2</t>
  </si>
  <si>
    <t>Dự toán
 được giao</t>
  </si>
  <si>
    <t xml:space="preserve">Số quyết toán </t>
  </si>
  <si>
    <t xml:space="preserve">         Độc lập - Tự do - Hạnh phúc</t>
  </si>
  <si>
    <t>(Kèm theo Tờ trình số:          /TTr-UBND ngày     / 8/2022 của UBND thị trấn Tân Khai)</t>
  </si>
  <si>
    <t>(Kèm theo Nghị quyết số:          /NQ-HĐND ngày     / 8/2022 của HĐND thị trấn Tân Khai)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</si>
</sst>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-&quot;€&quot;* #,##0_-;\-&quot;€&quot;* #,##0_-;_-&quot;€&quot;* &quot;-&quot;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-;\-* #,##0_-;_-* &quot;-&quot;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F_-;\-* #,##0\ _F_-;_-* &quot;-&quot;\ _F_-;_-@_-"/>
    <numFmt numFmtId="174" formatCode="_ &quot;\&quot;* #,##0_ ;_ &quot;\&quot;* \-#,##0_ ;_ &quot;\&quot;* &quot;-&quot;_ ;_ @_ "/>
    <numFmt numFmtId="175" formatCode="_ &quot;\&quot;* #,##0.00_ ;_ &quot;\&quot;* \-#,##0.00_ ;_ &quot;\&quot;* &quot;-&quot;??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#,##0.0_);\(#,##0.0\)"/>
    <numFmt numFmtId="180" formatCode="_(* #,##0.0000_);_(* \(#,##0.0000\);_(* &quot;-&quot;??_);_(@_)"/>
    <numFmt numFmtId="181" formatCode="0.0%;[Red]\(0.0%\)"/>
    <numFmt numFmtId="182" formatCode="_ * #,##0.00_)&quot;£&quot;_ ;_ * \(#,##0.00\)&quot;£&quot;_ ;_ * &quot;-&quot;??_)&quot;£&quot;_ ;_ @_ "/>
    <numFmt numFmtId="183" formatCode="_-&quot;$&quot;* #,##0.00_-;\-&quot;$&quot;* #,##0.00_-;_-&quot;$&quot;* &quot;-&quot;??_-;_-@_-"/>
    <numFmt numFmtId="184" formatCode="0.0%;\(0.0%\)"/>
    <numFmt numFmtId="185" formatCode="0.000_)"/>
    <numFmt numFmtId="186" formatCode="&quot;C&quot;#,##0.00_);\(&quot;C&quot;#,##0.00\)"/>
    <numFmt numFmtId="187" formatCode="\$#,##0\ ;\(\$#,##0\)"/>
    <numFmt numFmtId="188" formatCode="_ &quot;\&quot;* #,##0.00_ ;_ &quot;\&quot;* &quot;\&quot;&quot;\&quot;&quot;\&quot;&quot;\&quot;&quot;\&quot;&quot;\&quot;&quot;\&quot;&quot;\&quot;&quot;\&quot;\-#,##0.00_ ;_ &quot;\&quot;* &quot;-&quot;??_ ;_ @_ "/>
    <numFmt numFmtId="189" formatCode="&quot;C&quot;#,##0_);\(&quot;C&quot;#,##0\)"/>
    <numFmt numFmtId="190" formatCode="_-* #,##0.00\ _₫_-;\-* #,##0.00\ _₫_-;_-* &quot;-&quot;??\ _₫_-;_-@_-"/>
    <numFmt numFmtId="191" formatCode="&quot;$&quot;\ \ \ \ #,##0_);\(&quot;$&quot;\ \ \ #,##0\)"/>
    <numFmt numFmtId="192" formatCode="&quot;$&quot;\ \ \ \ \ #,##0_);\(&quot;$&quot;\ \ \ \ \ #,##0\)"/>
    <numFmt numFmtId="193" formatCode="&quot;C&quot;#,##0_);[Red]\(&quot;C&quot;#,##0\)"/>
    <numFmt numFmtId="194" formatCode="_-* #,##0\ _₫_-;\-* #,##0\ _₫_-;_-* &quot;-&quot;\ _₫_-;_-@_-"/>
    <numFmt numFmtId="195" formatCode="#,###;\-#,###;&quot;&quot;;_(@_)"/>
    <numFmt numFmtId="196" formatCode="#,##0_ ;[Red]\-#,##0\ "/>
    <numFmt numFmtId="197" formatCode="#,##0\ &quot;$&quot;_);[Red]\(#,##0\ &quot;$&quot;\)"/>
    <numFmt numFmtId="198" formatCode="&quot;$&quot;###,0&quot;.&quot;00_);[Red]\(&quot;$&quot;###,0&quot;.&quot;00\)"/>
    <numFmt numFmtId="199" formatCode="&quot;\&quot;#,##0;[Red]\-&quot;\&quot;#,##0"/>
    <numFmt numFmtId="200" formatCode="&quot;\&quot;#,##0.00;\-&quot;\&quot;#,##0.00"/>
    <numFmt numFmtId="201" formatCode="#,##0.000_);\(#,##0.000\)"/>
    <numFmt numFmtId="202" formatCode="#,##0.00\ &quot;F&quot;;[Red]\-#,##0.00\ &quot;F&quot;"/>
    <numFmt numFmtId="203" formatCode="#,##0\ &quot;F&quot;;\-#,##0\ &quot;F&quot;"/>
    <numFmt numFmtId="204" formatCode="#,##0\ &quot;F&quot;;[Red]\-#,##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&quot;\&quot;#,##0.00;[Red]&quot;\&quot;\-#,##0.00"/>
    <numFmt numFmtId="208" formatCode="&quot;\&quot;#,##0;[Red]&quot;\&quot;\-#,##0"/>
    <numFmt numFmtId="209" formatCode="_-&quot;$&quot;* #,##0_-;\-&quot;$&quot;* #,##0_-;_-&quot;$&quot;* &quot;-&quot;_-;_-@_-"/>
  </numFmts>
  <fonts count="128">
    <font>
      <sz val="11"/>
      <color indexed="8"/>
      <name val="Arial"/>
      <family val="2"/>
    </font>
    <font>
      <sz val="11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b/>
      <i/>
      <sz val="13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2"/>
      <name val="VNI-Times"/>
      <family val="0"/>
    </font>
    <font>
      <sz val="10"/>
      <name val="Arial"/>
      <family val="2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Times New Roman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VNI-Aptima"/>
      <family val="0"/>
    </font>
    <font>
      <sz val="12"/>
      <name val="???"/>
      <family val="0"/>
    </font>
    <font>
      <sz val="14"/>
      <name val="VnTime"/>
      <family val="0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sz val="10"/>
      <name val="Helv"/>
      <family val="0"/>
    </font>
    <font>
      <b/>
      <sz val="10"/>
      <name val="Helv"/>
      <family val="0"/>
    </font>
    <font>
      <sz val="10"/>
      <name val=".VnArial"/>
      <family val="2"/>
    </font>
    <font>
      <sz val="11"/>
      <name val="Tms Rmn"/>
      <family val="0"/>
    </font>
    <font>
      <sz val="14"/>
      <name val="Times New Roman"/>
      <family val="1"/>
    </font>
    <font>
      <sz val="10"/>
      <name val="MS Serif"/>
      <family val="1"/>
    </font>
    <font>
      <sz val="10"/>
      <name val="Arial CE"/>
      <family val="0"/>
    </font>
    <font>
      <sz val="10"/>
      <color indexed="16"/>
      <name val="MS Serif"/>
      <family val="1"/>
    </font>
    <font>
      <sz val="8"/>
      <name val="Arial"/>
      <family val="2"/>
    </font>
    <font>
      <b/>
      <u val="single"/>
      <sz val="13"/>
      <name val="VnTime"/>
      <family val="0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0"/>
    </font>
    <font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  <family val="0"/>
    </font>
    <font>
      <b/>
      <sz val="8"/>
      <color indexed="8"/>
      <name val="Helv"/>
      <family val="0"/>
    </font>
    <font>
      <sz val="13"/>
      <name val=".VnTime"/>
      <family val="2"/>
    </font>
    <font>
      <b/>
      <sz val="13"/>
      <color indexed="8"/>
      <name val=".VnTimeH"/>
      <family val="2"/>
    </font>
    <font>
      <b/>
      <sz val="8"/>
      <name val="VN Helvetica"/>
      <family val="0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4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3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27"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20" fillId="0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172" fontId="22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5" fillId="0" borderId="0">
      <alignment/>
      <protection/>
    </xf>
    <xf numFmtId="170" fontId="14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26" fillId="0" borderId="0" applyFont="0" applyFill="0" applyBorder="0" applyAlignment="0" applyProtection="0"/>
    <xf numFmtId="1" fontId="27" fillId="0" borderId="1" applyBorder="0" applyAlignment="0">
      <protection/>
    </xf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30" fillId="2" borderId="0">
      <alignment/>
      <protection/>
    </xf>
    <xf numFmtId="0" fontId="31" fillId="0" borderId="0">
      <alignment wrapText="1"/>
      <protection/>
    </xf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174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>
      <alignment horizontal="center" wrapText="1"/>
      <protection locked="0"/>
    </xf>
    <xf numFmtId="17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10" fillId="2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178" fontId="15" fillId="0" borderId="0" applyFill="0" applyBorder="0" applyAlignment="0">
      <protection/>
    </xf>
    <xf numFmtId="179" fontId="42" fillId="0" borderId="0" applyFill="0" applyBorder="0" applyAlignment="0">
      <protection/>
    </xf>
    <xf numFmtId="180" fontId="42" fillId="0" borderId="0" applyFill="0" applyBorder="0" applyAlignment="0">
      <protection/>
    </xf>
    <xf numFmtId="181" fontId="42" fillId="0" borderId="0" applyFill="0" applyBorder="0" applyAlignment="0">
      <protection/>
    </xf>
    <xf numFmtId="182" fontId="15" fillId="0" borderId="0" applyFill="0" applyBorder="0" applyAlignment="0">
      <protection/>
    </xf>
    <xf numFmtId="183" fontId="42" fillId="0" borderId="0" applyFill="0" applyBorder="0" applyAlignment="0">
      <protection/>
    </xf>
    <xf numFmtId="184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111" fillId="28" borderId="2" applyNumberFormat="0" applyAlignment="0" applyProtection="0"/>
    <xf numFmtId="0" fontId="43" fillId="0" borderId="0">
      <alignment/>
      <protection/>
    </xf>
    <xf numFmtId="0" fontId="112" fillId="29" borderId="3" applyNumberFormat="0" applyAlignment="0" applyProtection="0"/>
    <xf numFmtId="164" fontId="44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185" fontId="45" fillId="0" borderId="0">
      <alignment/>
      <protection/>
    </xf>
    <xf numFmtId="41" fontId="10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23" fillId="0" borderId="0">
      <alignment/>
      <protection/>
    </xf>
    <xf numFmtId="3" fontId="15" fillId="0" borderId="0" applyFont="0" applyFill="0" applyBorder="0" applyAlignment="0" applyProtection="0"/>
    <xf numFmtId="0" fontId="47" fillId="0" borderId="0" applyNumberFormat="0" applyAlignment="0">
      <protection/>
    </xf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179" fontId="42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23" fillId="0" borderId="0">
      <alignment/>
      <protection/>
    </xf>
    <xf numFmtId="0" fontId="15" fillId="0" borderId="0" applyFont="0" applyFill="0" applyBorder="0" applyAlignment="0" applyProtection="0"/>
    <xf numFmtId="14" fontId="24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23" fillId="0" borderId="0">
      <alignment/>
      <protection/>
    </xf>
    <xf numFmtId="170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42" fillId="0" borderId="0" applyFill="0" applyBorder="0" applyAlignment="0">
      <protection/>
    </xf>
    <xf numFmtId="179" fontId="42" fillId="0" borderId="0" applyFill="0" applyBorder="0" applyAlignment="0">
      <protection/>
    </xf>
    <xf numFmtId="183" fontId="42" fillId="0" borderId="0" applyFill="0" applyBorder="0" applyAlignment="0">
      <protection/>
    </xf>
    <xf numFmtId="184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49" fillId="0" borderId="0" applyNumberFormat="0" applyAlignment="0">
      <protection/>
    </xf>
    <xf numFmtId="0" fontId="11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15" fillId="30" borderId="0" applyNumberFormat="0" applyBorder="0" applyAlignment="0" applyProtection="0"/>
    <xf numFmtId="38" fontId="50" fillId="31" borderId="0" applyNumberFormat="0" applyBorder="0" applyAlignment="0" applyProtection="0"/>
    <xf numFmtId="195" fontId="51" fillId="0" borderId="4" applyFont="0" applyFill="0" applyBorder="0" applyAlignment="0" applyProtection="0"/>
    <xf numFmtId="0" fontId="52" fillId="32" borderId="0">
      <alignment/>
      <protection/>
    </xf>
    <xf numFmtId="0" fontId="53" fillId="0" borderId="0">
      <alignment horizontal="left"/>
      <protection/>
    </xf>
    <xf numFmtId="0" fontId="54" fillId="0" borderId="5" applyNumberFormat="0" applyAlignment="0" applyProtection="0"/>
    <xf numFmtId="0" fontId="54" fillId="0" borderId="6">
      <alignment horizontal="left" vertical="center"/>
      <protection/>
    </xf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8" fillId="0" borderId="9" applyNumberFormat="0" applyFill="0" applyAlignment="0" applyProtection="0"/>
    <xf numFmtId="0" fontId="118" fillId="0" borderId="0" applyNumberFormat="0" applyFill="0" applyBorder="0" applyAlignment="0" applyProtection="0"/>
    <xf numFmtId="0" fontId="55" fillId="0" borderId="0" applyProtection="0">
      <alignment/>
    </xf>
    <xf numFmtId="0" fontId="54" fillId="0" borderId="0" applyProtection="0">
      <alignment/>
    </xf>
    <xf numFmtId="0" fontId="56" fillId="0" borderId="10">
      <alignment horizontal="center"/>
      <protection/>
    </xf>
    <xf numFmtId="0" fontId="56" fillId="0" borderId="0">
      <alignment horizontal="center"/>
      <protection/>
    </xf>
    <xf numFmtId="5" fontId="57" fillId="33" borderId="1" applyNumberFormat="0" applyAlignment="0">
      <protection/>
    </xf>
    <xf numFmtId="49" fontId="58" fillId="0" borderId="1">
      <alignment vertical="center"/>
      <protection/>
    </xf>
    <xf numFmtId="173" fontId="22" fillId="0" borderId="0" applyFont="0" applyFill="0" applyBorder="0" applyAlignment="0" applyProtection="0"/>
    <xf numFmtId="0" fontId="119" fillId="34" borderId="2" applyNumberFormat="0" applyAlignment="0" applyProtection="0"/>
    <xf numFmtId="10" fontId="50" fillId="31" borderId="1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183" fontId="42" fillId="0" borderId="0" applyFill="0" applyBorder="0" applyAlignment="0">
      <protection/>
    </xf>
    <xf numFmtId="179" fontId="42" fillId="0" borderId="0" applyFill="0" applyBorder="0" applyAlignment="0">
      <protection/>
    </xf>
    <xf numFmtId="183" fontId="42" fillId="0" borderId="0" applyFill="0" applyBorder="0" applyAlignment="0">
      <protection/>
    </xf>
    <xf numFmtId="184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120" fillId="0" borderId="11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59" fillId="0" borderId="10">
      <alignment/>
      <protection/>
    </xf>
    <xf numFmtId="196" fontId="60" fillId="0" borderId="12">
      <alignment/>
      <protection/>
    </xf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0" fontId="61" fillId="0" borderId="0" applyNumberFormat="0" applyFont="0" applyFill="0" applyAlignment="0">
      <protection/>
    </xf>
    <xf numFmtId="0" fontId="121" fillId="35" borderId="0" applyNumberFormat="0" applyBorder="0" applyAlignment="0" applyProtection="0"/>
    <xf numFmtId="0" fontId="12" fillId="0" borderId="0">
      <alignment/>
      <protection/>
    </xf>
    <xf numFmtId="37" fontId="6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8" fillId="36" borderId="13" applyNumberFormat="0" applyFon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3" fillId="28" borderId="14" applyNumberFormat="0" applyAlignment="0" applyProtection="0"/>
    <xf numFmtId="14" fontId="35" fillId="0" borderId="0">
      <alignment horizontal="center" wrapText="1"/>
      <protection locked="0"/>
    </xf>
    <xf numFmtId="9" fontId="108" fillId="0" borderId="0" applyFont="0" applyFill="0" applyBorder="0" applyAlignment="0" applyProtection="0"/>
    <xf numFmtId="182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3" fillId="0" borderId="15" applyNumberFormat="0" applyBorder="0">
      <alignment/>
      <protection/>
    </xf>
    <xf numFmtId="183" fontId="42" fillId="0" borderId="0" applyFill="0" applyBorder="0" applyAlignment="0">
      <protection/>
    </xf>
    <xf numFmtId="179" fontId="42" fillId="0" borderId="0" applyFill="0" applyBorder="0" applyAlignment="0">
      <protection/>
    </xf>
    <xf numFmtId="183" fontId="42" fillId="0" borderId="0" applyFill="0" applyBorder="0" applyAlignment="0">
      <protection/>
    </xf>
    <xf numFmtId="184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64" fillId="0" borderId="0">
      <alignment/>
      <protection/>
    </xf>
    <xf numFmtId="0" fontId="23" fillId="0" borderId="0" applyNumberFormat="0" applyFont="0" applyFill="0" applyBorder="0" applyAlignment="0" applyProtection="0"/>
    <xf numFmtId="0" fontId="65" fillId="0" borderId="10">
      <alignment horizontal="center"/>
      <protection/>
    </xf>
    <xf numFmtId="0" fontId="66" fillId="37" borderId="0" applyNumberFormat="0" applyFont="0" applyBorder="0" applyAlignment="0">
      <protection/>
    </xf>
    <xf numFmtId="14" fontId="67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4" fontId="68" fillId="38" borderId="16" applyNumberFormat="0" applyProtection="0">
      <alignment vertical="center"/>
    </xf>
    <xf numFmtId="4" fontId="69" fillId="38" borderId="16" applyNumberFormat="0" applyProtection="0">
      <alignment vertical="center"/>
    </xf>
    <xf numFmtId="4" fontId="70" fillId="38" borderId="16" applyNumberFormat="0" applyProtection="0">
      <alignment horizontal="left" vertical="center" indent="1"/>
    </xf>
    <xf numFmtId="4" fontId="70" fillId="39" borderId="0" applyNumberFormat="0" applyProtection="0">
      <alignment horizontal="left" vertical="center" indent="1"/>
    </xf>
    <xf numFmtId="4" fontId="70" fillId="40" borderId="16" applyNumberFormat="0" applyProtection="0">
      <alignment horizontal="right" vertical="center"/>
    </xf>
    <xf numFmtId="4" fontId="70" fillId="41" borderId="16" applyNumberFormat="0" applyProtection="0">
      <alignment horizontal="right" vertical="center"/>
    </xf>
    <xf numFmtId="4" fontId="70" fillId="42" borderId="16" applyNumberFormat="0" applyProtection="0">
      <alignment horizontal="right" vertical="center"/>
    </xf>
    <xf numFmtId="4" fontId="70" fillId="43" borderId="16" applyNumberFormat="0" applyProtection="0">
      <alignment horizontal="right" vertical="center"/>
    </xf>
    <xf numFmtId="4" fontId="70" fillId="44" borderId="16" applyNumberFormat="0" applyProtection="0">
      <alignment horizontal="right" vertical="center"/>
    </xf>
    <xf numFmtId="4" fontId="70" fillId="45" borderId="16" applyNumberFormat="0" applyProtection="0">
      <alignment horizontal="right" vertical="center"/>
    </xf>
    <xf numFmtId="4" fontId="70" fillId="46" borderId="16" applyNumberFormat="0" applyProtection="0">
      <alignment horizontal="right" vertical="center"/>
    </xf>
    <xf numFmtId="4" fontId="70" fillId="47" borderId="16" applyNumberFormat="0" applyProtection="0">
      <alignment horizontal="right" vertical="center"/>
    </xf>
    <xf numFmtId="4" fontId="70" fillId="48" borderId="16" applyNumberFormat="0" applyProtection="0">
      <alignment horizontal="right" vertical="center"/>
    </xf>
    <xf numFmtId="4" fontId="68" fillId="49" borderId="17" applyNumberFormat="0" applyProtection="0">
      <alignment horizontal="left" vertical="center" indent="1"/>
    </xf>
    <xf numFmtId="4" fontId="68" fillId="50" borderId="0" applyNumberFormat="0" applyProtection="0">
      <alignment horizontal="left" vertical="center" indent="1"/>
    </xf>
    <xf numFmtId="4" fontId="68" fillId="39" borderId="0" applyNumberFormat="0" applyProtection="0">
      <alignment horizontal="left" vertical="center" indent="1"/>
    </xf>
    <xf numFmtId="4" fontId="70" fillId="50" borderId="16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39" borderId="0" applyNumberFormat="0" applyProtection="0">
      <alignment horizontal="left" vertical="center" indent="1"/>
    </xf>
    <xf numFmtId="4" fontId="70" fillId="51" borderId="16" applyNumberFormat="0" applyProtection="0">
      <alignment vertical="center"/>
    </xf>
    <xf numFmtId="4" fontId="71" fillId="51" borderId="16" applyNumberFormat="0" applyProtection="0">
      <alignment vertical="center"/>
    </xf>
    <xf numFmtId="4" fontId="68" fillId="50" borderId="18" applyNumberFormat="0" applyProtection="0">
      <alignment horizontal="left" vertical="center" indent="1"/>
    </xf>
    <xf numFmtId="4" fontId="70" fillId="51" borderId="16" applyNumberFormat="0" applyProtection="0">
      <alignment horizontal="right" vertical="center"/>
    </xf>
    <xf numFmtId="4" fontId="71" fillId="51" borderId="16" applyNumberFormat="0" applyProtection="0">
      <alignment horizontal="right" vertical="center"/>
    </xf>
    <xf numFmtId="4" fontId="68" fillId="50" borderId="16" applyNumberFormat="0" applyProtection="0">
      <alignment horizontal="left" vertical="center" indent="1"/>
    </xf>
    <xf numFmtId="4" fontId="72" fillId="33" borderId="18" applyNumberFormat="0" applyProtection="0">
      <alignment horizontal="left" vertical="center" indent="1"/>
    </xf>
    <xf numFmtId="4" fontId="73" fillId="51" borderId="16" applyNumberFormat="0" applyProtection="0">
      <alignment horizontal="right" vertical="center"/>
    </xf>
    <xf numFmtId="0" fontId="66" fillId="1" borderId="6" applyNumberFormat="0" applyFont="0" applyAlignment="0">
      <protection/>
    </xf>
    <xf numFmtId="0" fontId="74" fillId="0" borderId="0" applyNumberFormat="0" applyFill="0" applyBorder="0" applyAlignment="0">
      <protection/>
    </xf>
    <xf numFmtId="0" fontId="75" fillId="0" borderId="19" applyNumberForma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59" fillId="0" borderId="0">
      <alignment/>
      <protection/>
    </xf>
    <xf numFmtId="40" fontId="76" fillId="0" borderId="0" applyBorder="0">
      <alignment horizontal="right"/>
      <protection/>
    </xf>
    <xf numFmtId="202" fontId="77" fillId="0" borderId="20">
      <alignment horizontal="right" vertical="center"/>
      <protection/>
    </xf>
    <xf numFmtId="202" fontId="77" fillId="0" borderId="20">
      <alignment horizontal="right" vertical="center"/>
      <protection/>
    </xf>
    <xf numFmtId="202" fontId="77" fillId="0" borderId="20">
      <alignment horizontal="right" vertical="center"/>
      <protection/>
    </xf>
    <xf numFmtId="49" fontId="24" fillId="0" borderId="0" applyFill="0" applyBorder="0" applyAlignment="0">
      <protection/>
    </xf>
    <xf numFmtId="203" fontId="15" fillId="0" borderId="0" applyFill="0" applyBorder="0" applyAlignment="0">
      <protection/>
    </xf>
    <xf numFmtId="204" fontId="15" fillId="0" borderId="0" applyFill="0" applyBorder="0" applyAlignment="0">
      <protection/>
    </xf>
    <xf numFmtId="205" fontId="77" fillId="0" borderId="20">
      <alignment horizontal="center"/>
      <protection/>
    </xf>
    <xf numFmtId="0" fontId="63" fillId="0" borderId="0" applyNumberFormat="0" applyFill="0" applyBorder="0" applyAlignment="0" applyProtection="0"/>
    <xf numFmtId="3" fontId="78" fillId="0" borderId="21" applyNumberFormat="0" applyBorder="0" applyAlignment="0">
      <protection/>
    </xf>
    <xf numFmtId="0" fontId="124" fillId="0" borderId="0" applyNumberFormat="0" applyFill="0" applyBorder="0" applyAlignment="0" applyProtection="0"/>
    <xf numFmtId="0" fontId="125" fillId="0" borderId="22" applyNumberFormat="0" applyFill="0" applyAlignment="0" applyProtection="0"/>
    <xf numFmtId="204" fontId="77" fillId="0" borderId="0">
      <alignment/>
      <protection/>
    </xf>
    <xf numFmtId="206" fontId="77" fillId="0" borderId="1">
      <alignment/>
      <protection/>
    </xf>
    <xf numFmtId="3" fontId="77" fillId="0" borderId="0" applyNumberFormat="0" applyBorder="0" applyAlignment="0" applyProtection="0"/>
    <xf numFmtId="3" fontId="27" fillId="0" borderId="0">
      <alignment/>
      <protection locked="0"/>
    </xf>
    <xf numFmtId="5" fontId="79" fillId="52" borderId="23">
      <alignment vertical="top"/>
      <protection/>
    </xf>
    <xf numFmtId="0" fontId="80" fillId="53" borderId="1">
      <alignment horizontal="left" vertical="center"/>
      <protection/>
    </xf>
    <xf numFmtId="6" fontId="81" fillId="54" borderId="23">
      <alignment/>
      <protection/>
    </xf>
    <xf numFmtId="5" fontId="57" fillId="0" borderId="23">
      <alignment horizontal="left" vertical="top"/>
      <protection/>
    </xf>
    <xf numFmtId="0" fontId="82" fillId="55" borderId="0">
      <alignment horizontal="left" vertical="center"/>
      <protection/>
    </xf>
    <xf numFmtId="5" fontId="60" fillId="0" borderId="24">
      <alignment horizontal="left" vertical="top"/>
      <protection/>
    </xf>
    <xf numFmtId="0" fontId="83" fillId="0" borderId="24">
      <alignment horizontal="left" vertical="center"/>
      <protection/>
    </xf>
    <xf numFmtId="42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0" fillId="0" borderId="0">
      <alignment vertical="center"/>
      <protection/>
    </xf>
    <xf numFmtId="40" fontId="86" fillId="0" borderId="0" applyFont="0" applyFill="0" applyBorder="0" applyAlignment="0" applyProtection="0"/>
    <xf numFmtId="38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>
      <alignment/>
      <protection/>
    </xf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07" fontId="87" fillId="0" borderId="0" applyFont="0" applyFill="0" applyBorder="0" applyAlignment="0" applyProtection="0"/>
    <xf numFmtId="208" fontId="87" fillId="0" borderId="0" applyFont="0" applyFill="0" applyBorder="0" applyAlignment="0" applyProtection="0"/>
    <xf numFmtId="0" fontId="89" fillId="0" borderId="0">
      <alignment/>
      <protection/>
    </xf>
    <xf numFmtId="0" fontId="61" fillId="0" borderId="0">
      <alignment/>
      <protection/>
    </xf>
    <xf numFmtId="17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0" fontId="12" fillId="0" borderId="0">
      <alignment/>
      <protection/>
    </xf>
    <xf numFmtId="209" fontId="90" fillId="0" borderId="0" applyFont="0" applyFill="0" applyBorder="0" applyAlignment="0" applyProtection="0"/>
    <xf numFmtId="6" fontId="19" fillId="0" borderId="0" applyFont="0" applyFill="0" applyBorder="0" applyAlignment="0" applyProtection="0"/>
    <xf numFmtId="183" fontId="9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2" fillId="0" borderId="0" xfId="13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32" applyNumberFormat="1" applyFont="1" applyAlignment="1">
      <alignment/>
    </xf>
    <xf numFmtId="0" fontId="5" fillId="0" borderId="0" xfId="0" applyFont="1" applyAlignment="1">
      <alignment vertical="center"/>
    </xf>
    <xf numFmtId="164" fontId="5" fillId="0" borderId="0" xfId="132" applyNumberFormat="1" applyFont="1" applyAlignment="1">
      <alignment vertical="center"/>
    </xf>
    <xf numFmtId="0" fontId="6" fillId="0" borderId="0" xfId="0" applyFont="1" applyAlignment="1">
      <alignment/>
    </xf>
    <xf numFmtId="164" fontId="6" fillId="0" borderId="0" xfId="13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132" applyNumberFormat="1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/>
    </xf>
    <xf numFmtId="3" fontId="5" fillId="4" borderId="25" xfId="0" applyNumberFormat="1" applyFont="1" applyFill="1" applyBorder="1" applyAlignment="1">
      <alignment/>
    </xf>
    <xf numFmtId="164" fontId="5" fillId="4" borderId="25" xfId="132" applyNumberFormat="1" applyFont="1" applyFill="1" applyBorder="1" applyAlignment="1">
      <alignment/>
    </xf>
    <xf numFmtId="9" fontId="5" fillId="4" borderId="25" xfId="0" applyNumberFormat="1" applyFont="1" applyFill="1" applyBorder="1" applyAlignment="1">
      <alignment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164" fontId="5" fillId="0" borderId="25" xfId="132" applyNumberFormat="1" applyFont="1" applyBorder="1" applyAlignment="1">
      <alignment vertical="center"/>
    </xf>
    <xf numFmtId="9" fontId="5" fillId="0" borderId="25" xfId="0" applyNumberFormat="1" applyFont="1" applyBorder="1" applyAlignment="1">
      <alignment/>
    </xf>
    <xf numFmtId="0" fontId="2" fillId="0" borderId="25" xfId="0" applyFont="1" applyBorder="1" applyAlignment="1" quotePrefix="1">
      <alignment vertical="center" wrapText="1"/>
    </xf>
    <xf numFmtId="3" fontId="2" fillId="0" borderId="25" xfId="0" applyNumberFormat="1" applyFont="1" applyBorder="1" applyAlignment="1">
      <alignment/>
    </xf>
    <xf numFmtId="164" fontId="2" fillId="0" borderId="25" xfId="132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0" fontId="2" fillId="0" borderId="25" xfId="0" applyFont="1" applyFill="1" applyBorder="1" applyAlignment="1" quotePrefix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132" applyNumberFormat="1" applyFont="1" applyBorder="1" applyAlignment="1">
      <alignment vertical="center"/>
    </xf>
    <xf numFmtId="9" fontId="6" fillId="0" borderId="25" xfId="0" applyNumberFormat="1" applyFont="1" applyBorder="1" applyAlignment="1">
      <alignment vertical="center"/>
    </xf>
    <xf numFmtId="164" fontId="6" fillId="0" borderId="0" xfId="132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4" fillId="0" borderId="25" xfId="0" applyFont="1" applyBorder="1" applyAlignment="1" quotePrefix="1">
      <alignment vertical="center" wrapText="1"/>
    </xf>
    <xf numFmtId="3" fontId="4" fillId="0" borderId="25" xfId="0" applyNumberFormat="1" applyFont="1" applyBorder="1" applyAlignment="1">
      <alignment vertical="center"/>
    </xf>
    <xf numFmtId="164" fontId="4" fillId="0" borderId="25" xfId="132" applyNumberFormat="1" applyFont="1" applyBorder="1" applyAlignment="1">
      <alignment vertical="center"/>
    </xf>
    <xf numFmtId="9" fontId="8" fillId="0" borderId="25" xfId="0" applyNumberFormat="1" applyFont="1" applyBorder="1" applyAlignment="1">
      <alignment vertical="center"/>
    </xf>
    <xf numFmtId="164" fontId="8" fillId="0" borderId="0" xfId="132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/>
    </xf>
    <xf numFmtId="1" fontId="3" fillId="0" borderId="25" xfId="132" applyNumberFormat="1" applyFont="1" applyBorder="1" applyAlignment="1">
      <alignment vertical="center"/>
    </xf>
    <xf numFmtId="9" fontId="5" fillId="0" borderId="25" xfId="0" applyNumberFormat="1" applyFont="1" applyBorder="1" applyAlignment="1">
      <alignment vertical="center"/>
    </xf>
    <xf numFmtId="0" fontId="3" fillId="4" borderId="25" xfId="0" applyFont="1" applyFill="1" applyBorder="1" applyAlignment="1" quotePrefix="1">
      <alignment vertical="center"/>
    </xf>
    <xf numFmtId="3" fontId="3" fillId="4" borderId="25" xfId="0" applyNumberFormat="1" applyFont="1" applyFill="1" applyBorder="1" applyAlignment="1">
      <alignment horizontal="right" vertical="center"/>
    </xf>
    <xf numFmtId="9" fontId="5" fillId="4" borderId="25" xfId="0" applyNumberFormat="1" applyFont="1" applyFill="1" applyBorder="1" applyAlignment="1">
      <alignment vertical="center"/>
    </xf>
    <xf numFmtId="0" fontId="3" fillId="0" borderId="25" xfId="0" applyFont="1" applyBorder="1" applyAlignment="1" quotePrefix="1">
      <alignment vertical="center" wrapText="1"/>
    </xf>
    <xf numFmtId="3" fontId="3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 quotePrefix="1">
      <alignment vertical="center"/>
    </xf>
    <xf numFmtId="3" fontId="2" fillId="0" borderId="25" xfId="0" applyNumberFormat="1" applyFont="1" applyBorder="1" applyAlignment="1">
      <alignment vertical="center"/>
    </xf>
    <xf numFmtId="164" fontId="6" fillId="0" borderId="0" xfId="132" applyNumberFormat="1" applyFont="1" applyAlignment="1">
      <alignment vertical="center"/>
    </xf>
    <xf numFmtId="164" fontId="5" fillId="0" borderId="0" xfId="13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5" xfId="0" applyFont="1" applyBorder="1" applyAlignment="1" quotePrefix="1">
      <alignment vertical="center" wrapText="1"/>
    </xf>
    <xf numFmtId="0" fontId="4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5" xfId="0" applyFont="1" applyFill="1" applyBorder="1" applyAlignment="1" quotePrefix="1">
      <alignment vertical="center"/>
    </xf>
    <xf numFmtId="0" fontId="2" fillId="0" borderId="25" xfId="132" applyNumberFormat="1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13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164" fontId="3" fillId="0" borderId="25" xfId="132" applyNumberFormat="1" applyFont="1" applyBorder="1" applyAlignment="1">
      <alignment vertical="center"/>
    </xf>
    <xf numFmtId="0" fontId="3" fillId="0" borderId="25" xfId="132" applyNumberFormat="1" applyFont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164" fontId="3" fillId="4" borderId="25" xfId="132" applyNumberFormat="1" applyFont="1" applyFill="1" applyBorder="1" applyAlignment="1">
      <alignment horizontal="right" vertical="center"/>
    </xf>
    <xf numFmtId="10" fontId="5" fillId="4" borderId="25" xfId="0" applyNumberFormat="1" applyFont="1" applyFill="1" applyBorder="1" applyAlignment="1">
      <alignment vertical="center"/>
    </xf>
    <xf numFmtId="0" fontId="3" fillId="5" borderId="25" xfId="0" applyFont="1" applyFill="1" applyBorder="1" applyAlignment="1" quotePrefix="1">
      <alignment horizontal="left" vertical="center" wrapText="1"/>
    </xf>
    <xf numFmtId="3" fontId="3" fillId="5" borderId="25" xfId="0" applyNumberFormat="1" applyFont="1" applyFill="1" applyBorder="1" applyAlignment="1">
      <alignment horizontal="right" vertical="center"/>
    </xf>
    <xf numFmtId="164" fontId="3" fillId="5" borderId="25" xfId="132" applyNumberFormat="1" applyFont="1" applyFill="1" applyBorder="1" applyAlignment="1">
      <alignment horizontal="right" vertical="center"/>
    </xf>
    <xf numFmtId="10" fontId="5" fillId="5" borderId="25" xfId="0" applyNumberFormat="1" applyFont="1" applyFill="1" applyBorder="1" applyAlignment="1">
      <alignment vertical="center"/>
    </xf>
    <xf numFmtId="0" fontId="5" fillId="0" borderId="25" xfId="0" applyFont="1" applyFill="1" applyBorder="1" applyAlignment="1" quotePrefix="1">
      <alignment horizontal="justify" vertical="center" wrapText="1"/>
    </xf>
    <xf numFmtId="3" fontId="3" fillId="0" borderId="25" xfId="0" applyNumberFormat="1" applyFont="1" applyBorder="1" applyAlignment="1">
      <alignment horizontal="right" vertical="center"/>
    </xf>
    <xf numFmtId="164" fontId="3" fillId="0" borderId="25" xfId="132" applyNumberFormat="1" applyFont="1" applyBorder="1" applyAlignment="1">
      <alignment horizontal="right" vertical="center"/>
    </xf>
    <xf numFmtId="10" fontId="5" fillId="0" borderId="25" xfId="0" applyNumberFormat="1" applyFont="1" applyBorder="1" applyAlignment="1">
      <alignment vertical="center"/>
    </xf>
    <xf numFmtId="0" fontId="3" fillId="56" borderId="25" xfId="388" applyFont="1" applyFill="1" applyBorder="1" applyAlignment="1">
      <alignment vertical="center" wrapText="1"/>
      <protection/>
    </xf>
    <xf numFmtId="3" fontId="2" fillId="0" borderId="25" xfId="0" applyNumberFormat="1" applyFont="1" applyBorder="1" applyAlignment="1">
      <alignment horizontal="right" vertical="center"/>
    </xf>
    <xf numFmtId="10" fontId="6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10" fontId="2" fillId="0" borderId="25" xfId="0" applyNumberFormat="1" applyFont="1" applyBorder="1" applyAlignment="1">
      <alignment vertical="center"/>
    </xf>
    <xf numFmtId="164" fontId="6" fillId="0" borderId="0" xfId="132" applyNumberFormat="1" applyFont="1" applyAlignment="1">
      <alignment/>
    </xf>
    <xf numFmtId="164" fontId="5" fillId="0" borderId="0" xfId="132" applyNumberFormat="1" applyFont="1" applyAlignment="1">
      <alignment/>
    </xf>
    <xf numFmtId="0" fontId="5" fillId="0" borderId="0" xfId="0" applyFont="1" applyAlignment="1">
      <alignment/>
    </xf>
    <xf numFmtId="0" fontId="3" fillId="56" borderId="25" xfId="0" applyFont="1" applyFill="1" applyBorder="1" applyAlignment="1">
      <alignment vertical="center" wrapText="1"/>
    </xf>
    <xf numFmtId="0" fontId="3" fillId="56" borderId="25" xfId="0" applyFont="1" applyFill="1" applyBorder="1" applyAlignment="1" quotePrefix="1">
      <alignment horizontal="left" vertical="center" wrapText="1"/>
    </xf>
    <xf numFmtId="0" fontId="2" fillId="56" borderId="25" xfId="0" applyFont="1" applyFill="1" applyBorder="1" applyAlignment="1" quotePrefix="1">
      <alignment horizontal="left" vertical="center" wrapText="1"/>
    </xf>
    <xf numFmtId="166" fontId="3" fillId="56" borderId="25" xfId="154" applyNumberFormat="1" applyFont="1" applyFill="1" applyBorder="1" applyAlignment="1">
      <alignment horizontal="left" vertical="center" wrapText="1"/>
    </xf>
    <xf numFmtId="164" fontId="2" fillId="0" borderId="25" xfId="132" applyNumberFormat="1" applyFont="1" applyBorder="1" applyAlignment="1">
      <alignment vertical="center"/>
    </xf>
    <xf numFmtId="9" fontId="6" fillId="0" borderId="25" xfId="0" applyNumberFormat="1" applyFont="1" applyBorder="1" applyAlignment="1">
      <alignment vertical="center"/>
    </xf>
    <xf numFmtId="166" fontId="2" fillId="56" borderId="25" xfId="154" applyNumberFormat="1" applyFont="1" applyFill="1" applyBorder="1" applyAlignment="1" quotePrefix="1">
      <alignment horizontal="left" vertical="center" wrapText="1"/>
    </xf>
    <xf numFmtId="0" fontId="5" fillId="0" borderId="25" xfId="0" applyFont="1" applyFill="1" applyBorder="1" applyAlignment="1" quotePrefix="1">
      <alignment horizontal="justify" vertical="justify" wrapText="1"/>
    </xf>
    <xf numFmtId="0" fontId="3" fillId="56" borderId="25" xfId="388" applyFont="1" applyFill="1" applyBorder="1" applyAlignment="1">
      <alignment horizontal="left" vertical="center" wrapText="1"/>
      <protection/>
    </xf>
    <xf numFmtId="0" fontId="2" fillId="0" borderId="25" xfId="132" applyNumberFormat="1" applyFont="1" applyBorder="1" applyAlignment="1">
      <alignment vertical="center"/>
    </xf>
    <xf numFmtId="0" fontId="6" fillId="56" borderId="25" xfId="0" applyFont="1" applyFill="1" applyBorder="1" applyAlignment="1" quotePrefix="1">
      <alignment horizontal="left" vertical="center" wrapText="1"/>
    </xf>
    <xf numFmtId="0" fontId="5" fillId="56" borderId="25" xfId="0" applyFont="1" applyFill="1" applyBorder="1" applyAlignment="1" quotePrefix="1">
      <alignment horizontal="left" vertical="center" wrapText="1"/>
    </xf>
    <xf numFmtId="0" fontId="5" fillId="5" borderId="25" xfId="0" applyFont="1" applyFill="1" applyBorder="1" applyAlignment="1">
      <alignment/>
    </xf>
    <xf numFmtId="3" fontId="5" fillId="5" borderId="25" xfId="0" applyNumberFormat="1" applyFont="1" applyFill="1" applyBorder="1" applyAlignment="1">
      <alignment/>
    </xf>
    <xf numFmtId="164" fontId="5" fillId="5" borderId="25" xfId="132" applyNumberFormat="1" applyFont="1" applyFill="1" applyBorder="1" applyAlignment="1">
      <alignment/>
    </xf>
    <xf numFmtId="9" fontId="5" fillId="5" borderId="25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3" fontId="8" fillId="0" borderId="25" xfId="0" applyNumberFormat="1" applyFont="1" applyBorder="1" applyAlignment="1">
      <alignment/>
    </xf>
    <xf numFmtId="164" fontId="8" fillId="0" borderId="0" xfId="132" applyNumberFormat="1" applyFont="1" applyAlignment="1">
      <alignment/>
    </xf>
    <xf numFmtId="0" fontId="8" fillId="0" borderId="0" xfId="0" applyFont="1" applyAlignment="1">
      <alignment/>
    </xf>
    <xf numFmtId="3" fontId="6" fillId="0" borderId="25" xfId="0" applyNumberFormat="1" applyFont="1" applyBorder="1" applyAlignment="1">
      <alignment vertical="center"/>
    </xf>
    <xf numFmtId="164" fontId="6" fillId="0" borderId="25" xfId="132" applyNumberFormat="1" applyFont="1" applyBorder="1" applyAlignment="1">
      <alignment vertical="center"/>
    </xf>
    <xf numFmtId="3" fontId="6" fillId="0" borderId="25" xfId="0" applyNumberFormat="1" applyFont="1" applyBorder="1" applyAlignment="1">
      <alignment/>
    </xf>
    <xf numFmtId="0" fontId="3" fillId="5" borderId="25" xfId="0" applyFont="1" applyFill="1" applyBorder="1" applyAlignment="1">
      <alignment wrapText="1"/>
    </xf>
    <xf numFmtId="0" fontId="5" fillId="5" borderId="25" xfId="0" applyFont="1" applyFill="1" applyBorder="1" applyAlignment="1" quotePrefix="1">
      <alignment horizontal="left" wrapText="1"/>
    </xf>
    <xf numFmtId="0" fontId="5" fillId="4" borderId="25" xfId="0" applyFont="1" applyFill="1" applyBorder="1" applyAlignment="1">
      <alignment horizontal="justify" vertical="justify"/>
    </xf>
    <xf numFmtId="0" fontId="3" fillId="0" borderId="25" xfId="0" applyFont="1" applyBorder="1" applyAlignment="1">
      <alignment horizontal="justify" vertical="justify"/>
    </xf>
    <xf numFmtId="0" fontId="6" fillId="0" borderId="26" xfId="0" applyFont="1" applyBorder="1" applyAlignment="1">
      <alignment/>
    </xf>
    <xf numFmtId="3" fontId="5" fillId="0" borderId="2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1" fillId="0" borderId="25" xfId="0" applyFont="1" applyBorder="1" applyAlignment="1">
      <alignment horizontal="justify" vertical="justify"/>
    </xf>
    <xf numFmtId="3" fontId="5" fillId="0" borderId="27" xfId="0" applyNumberFormat="1" applyFont="1" applyBorder="1" applyAlignment="1">
      <alignment vertical="center"/>
    </xf>
    <xf numFmtId="0" fontId="3" fillId="0" borderId="25" xfId="0" applyFont="1" applyBorder="1" applyAlignment="1" quotePrefix="1">
      <alignment horizontal="justify" vertical="justify"/>
    </xf>
    <xf numFmtId="37" fontId="5" fillId="0" borderId="28" xfId="0" applyNumberFormat="1" applyFont="1" applyBorder="1" applyAlignment="1">
      <alignment vertical="center"/>
    </xf>
    <xf numFmtId="37" fontId="5" fillId="0" borderId="2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0" fontId="2" fillId="0" borderId="25" xfId="0" applyFont="1" applyFill="1" applyBorder="1" applyAlignment="1" quotePrefix="1">
      <alignment horizontal="justify" vertical="justify" wrapText="1"/>
    </xf>
    <xf numFmtId="164" fontId="6" fillId="0" borderId="19" xfId="132" applyNumberFormat="1" applyFont="1" applyBorder="1" applyAlignment="1">
      <alignment vertical="center"/>
    </xf>
    <xf numFmtId="0" fontId="2" fillId="0" borderId="25" xfId="0" applyFont="1" applyBorder="1" applyAlignment="1" quotePrefix="1">
      <alignment horizontal="justify" vertical="justify" wrapText="1"/>
    </xf>
    <xf numFmtId="164" fontId="6" fillId="0" borderId="19" xfId="132" applyNumberFormat="1" applyFont="1" applyBorder="1" applyAlignment="1">
      <alignment vertical="center"/>
    </xf>
    <xf numFmtId="164" fontId="7" fillId="0" borderId="0" xfId="132" applyNumberFormat="1" applyFont="1" applyAlignment="1">
      <alignment/>
    </xf>
    <xf numFmtId="0" fontId="7" fillId="0" borderId="0" xfId="0" applyFont="1" applyAlignment="1">
      <alignment/>
    </xf>
    <xf numFmtId="0" fontId="3" fillId="0" borderId="25" xfId="0" applyFont="1" applyBorder="1" applyAlignment="1" quotePrefix="1">
      <alignment horizontal="justify" vertical="justify" wrapText="1"/>
    </xf>
    <xf numFmtId="3" fontId="6" fillId="0" borderId="26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4" fontId="5" fillId="0" borderId="19" xfId="132" applyNumberFormat="1" applyFont="1" applyBorder="1" applyAlignment="1">
      <alignment/>
    </xf>
    <xf numFmtId="164" fontId="6" fillId="0" borderId="19" xfId="132" applyNumberFormat="1" applyFont="1" applyBorder="1" applyAlignment="1">
      <alignment/>
    </xf>
    <xf numFmtId="164" fontId="2" fillId="56" borderId="25" xfId="154" applyNumberFormat="1" applyFont="1" applyFill="1" applyBorder="1" applyAlignment="1" quotePrefix="1">
      <alignment vertical="center" wrapText="1"/>
    </xf>
    <xf numFmtId="164" fontId="127" fillId="0" borderId="25" xfId="146" applyNumberFormat="1" applyFont="1" applyFill="1" applyBorder="1" applyAlignment="1" quotePrefix="1">
      <alignment horizontal="justify" vertical="justify" wrapText="1"/>
    </xf>
    <xf numFmtId="164" fontId="127" fillId="0" borderId="29" xfId="146" applyNumberFormat="1" applyFont="1" applyFill="1" applyBorder="1" applyAlignment="1" quotePrefix="1">
      <alignment horizontal="justify" vertical="justify" wrapText="1"/>
    </xf>
    <xf numFmtId="0" fontId="6" fillId="0" borderId="30" xfId="0" applyFont="1" applyBorder="1" applyAlignment="1">
      <alignment/>
    </xf>
    <xf numFmtId="3" fontId="5" fillId="0" borderId="30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/>
    </xf>
    <xf numFmtId="0" fontId="3" fillId="0" borderId="31" xfId="0" applyFont="1" applyBorder="1" applyAlignment="1">
      <alignment horizontal="justify" vertical="justify" wrapText="1"/>
    </xf>
    <xf numFmtId="0" fontId="6" fillId="0" borderId="32" xfId="0" applyFont="1" applyBorder="1" applyAlignment="1">
      <alignment/>
    </xf>
    <xf numFmtId="3" fontId="5" fillId="0" borderId="32" xfId="0" applyNumberFormat="1" applyFont="1" applyBorder="1" applyAlignment="1">
      <alignment vertical="center"/>
    </xf>
    <xf numFmtId="164" fontId="5" fillId="0" borderId="33" xfId="132" applyNumberFormat="1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horizontal="right" vertical="center"/>
    </xf>
    <xf numFmtId="3" fontId="5" fillId="4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13">
    <cellStyle name="Normal" xfId="0"/>
    <cellStyle name="_x0001_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PRODUCT DETAIL Q1" xfId="20"/>
    <cellStyle name="????_PRODUCT DETAIL Q1" xfId="21"/>
    <cellStyle name="???[0]_?? DI" xfId="22"/>
    <cellStyle name="???_?? DI" xfId="23"/>
    <cellStyle name="??[0]_BRE" xfId="24"/>
    <cellStyle name="??_ Att. 1- Cover" xfId="25"/>
    <cellStyle name="??A? [0]_ÿÿÿÿÿÿ_1_¢¬???¢â? " xfId="26"/>
    <cellStyle name="??A?_ÿÿÿÿÿÿ_1_¢¬???¢â? " xfId="27"/>
    <cellStyle name="?¡±¢¥?_?¨ù??¢´¢¥_¢¬???¢â? " xfId="28"/>
    <cellStyle name="?ðÇ%U?&amp;H?_x0008_?s&#10;_x0007__x0001__x0001_" xfId="29"/>
    <cellStyle name="_130307 So sanh thuc hien 2012 - du toan 2012 moi (pan khac)" xfId="30"/>
    <cellStyle name="_130313 Mau  bieu bao cao nguon luc cua dia phuong sua" xfId="31"/>
    <cellStyle name="_130818 Tong hop Danh gia thu 2013" xfId="32"/>
    <cellStyle name="_130818 Tong hop Danh gia thu 2013_140921 bu giam thu ND 209" xfId="33"/>
    <cellStyle name="_Bang Chi tieu (2)" xfId="34"/>
    <cellStyle name="_Bang Chi tieu (2) 2" xfId="35"/>
    <cellStyle name="_DG 2012-DT2013 - Theo sac thue -sua" xfId="36"/>
    <cellStyle name="_DG 2012-DT2013 - Theo sac thue -sua_27-8Tong hop PA uoc 2012-DT 2013 -PA 420.000 ty-490.000 ty chuyen doi" xfId="37"/>
    <cellStyle name="_KT (2)" xfId="38"/>
    <cellStyle name="_KT (2)_1" xfId="39"/>
    <cellStyle name="_KT (2)_2" xfId="40"/>
    <cellStyle name="_KT (2)_2_TG-TH" xfId="41"/>
    <cellStyle name="_KT (2)_3" xfId="42"/>
    <cellStyle name="_KT (2)_3_TG-TH" xfId="43"/>
    <cellStyle name="_KT (2)_4" xfId="44"/>
    <cellStyle name="_KT (2)_4_TG-TH" xfId="45"/>
    <cellStyle name="_KT (2)_5" xfId="46"/>
    <cellStyle name="_KT (2)_TG-TH" xfId="47"/>
    <cellStyle name="_KT_TG" xfId="48"/>
    <cellStyle name="_KT_TG_1" xfId="49"/>
    <cellStyle name="_KT_TG_2" xfId="50"/>
    <cellStyle name="_KT_TG_3" xfId="51"/>
    <cellStyle name="_KT_TG_4" xfId="52"/>
    <cellStyle name="_Phu luc kem BC gui VP Bo (18.2)" xfId="53"/>
    <cellStyle name="_TG-TH" xfId="54"/>
    <cellStyle name="_TG-TH_1" xfId="55"/>
    <cellStyle name="_TG-TH_2" xfId="56"/>
    <cellStyle name="_TG-TH_3" xfId="57"/>
    <cellStyle name="_TG-TH_4" xfId="58"/>
    <cellStyle name="~1" xfId="59"/>
    <cellStyle name="0" xfId="60"/>
    <cellStyle name="1" xfId="61"/>
    <cellStyle name="1_2-Ha GiangBB2011-V1" xfId="62"/>
    <cellStyle name="1_50-BB Vung tau 2011" xfId="63"/>
    <cellStyle name="1_52-Long An2011.BB-V1" xfId="64"/>
    <cellStyle name="¹éºÐÀ²_±âÅ¸" xfId="65"/>
    <cellStyle name="2" xfId="66"/>
    <cellStyle name="20" xfId="67"/>
    <cellStyle name="20 2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3" xfId="75"/>
    <cellStyle name="4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ÅëÈ­ [0]_¿ì¹°Åë" xfId="95"/>
    <cellStyle name="AeE­ [0]_INQUIRY ¿?¾÷AßAø " xfId="96"/>
    <cellStyle name="ÅëÈ­ [0]_laroux" xfId="97"/>
    <cellStyle name="ÅëÈ­_¿ì¹°Åë" xfId="98"/>
    <cellStyle name="AeE­_INQUIRY ¿?¾÷AßAø " xfId="99"/>
    <cellStyle name="ÅëÈ­_laroux" xfId="100"/>
    <cellStyle name="args.style" xfId="101"/>
    <cellStyle name="ÄÞ¸¶ [0]_¿ì¹°Åë" xfId="102"/>
    <cellStyle name="AÞ¸¶ [0]_INQUIRY ¿?¾÷AßAø " xfId="103"/>
    <cellStyle name="ÄÞ¸¶ [0]_laroux" xfId="104"/>
    <cellStyle name="ÄÞ¸¶_¿ì¹°Åë" xfId="105"/>
    <cellStyle name="AÞ¸¶_INQUIRY ¿?¾÷AßAø " xfId="106"/>
    <cellStyle name="ÄÞ¸¶_laroux" xfId="107"/>
    <cellStyle name="AutoFormat Options" xfId="108"/>
    <cellStyle name="Bad" xfId="109"/>
    <cellStyle name="Bình thường 2" xfId="110"/>
    <cellStyle name="Bình thường 3" xfId="111"/>
    <cellStyle name="Bình thường 4" xfId="112"/>
    <cellStyle name="Body" xfId="113"/>
    <cellStyle name="C?AØ_¿?¾÷CoE² " xfId="114"/>
    <cellStyle name="Ç¥ÁØ_#2(M17)_1" xfId="115"/>
    <cellStyle name="C￥AØ_¿μ¾÷CoE² " xfId="116"/>
    <cellStyle name="Ç¥ÁØ_±³°¢¼ö·®" xfId="117"/>
    <cellStyle name="C￥AØ_Sheet1_¿μ¾÷CoE² " xfId="118"/>
    <cellStyle name="Calc Currency (0)" xfId="119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alculation" xfId="127"/>
    <cellStyle name="category" xfId="128"/>
    <cellStyle name="Check Cell" xfId="129"/>
    <cellStyle name="Chi phÝ kh¸c_Book1" xfId="130"/>
    <cellStyle name="Chuẩn 2" xfId="131"/>
    <cellStyle name="Comma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" xfId="141"/>
    <cellStyle name="Comma [00]" xfId="142"/>
    <cellStyle name="Comma 10" xfId="143"/>
    <cellStyle name="Comma 11" xfId="144"/>
    <cellStyle name="Comma 12" xfId="145"/>
    <cellStyle name="Comma 12 2" xfId="146"/>
    <cellStyle name="Comma 12 2 2" xfId="147"/>
    <cellStyle name="Comma 13" xfId="148"/>
    <cellStyle name="Comma 14" xfId="149"/>
    <cellStyle name="Comma 15" xfId="150"/>
    <cellStyle name="Comma 16" xfId="151"/>
    <cellStyle name="Comma 17" xfId="152"/>
    <cellStyle name="Comma 18" xfId="153"/>
    <cellStyle name="Comma 19" xfId="154"/>
    <cellStyle name="Comma 2" xfId="155"/>
    <cellStyle name="Comma 2 2" xfId="156"/>
    <cellStyle name="Comma 2 3" xfId="157"/>
    <cellStyle name="Comma 20" xfId="158"/>
    <cellStyle name="Comma 22" xfId="159"/>
    <cellStyle name="Comma 24" xfId="160"/>
    <cellStyle name="Comma 25" xfId="161"/>
    <cellStyle name="Comma 26" xfId="162"/>
    <cellStyle name="Comma 28" xfId="163"/>
    <cellStyle name="Comma 3" xfId="164"/>
    <cellStyle name="Comma 3 2" xfId="165"/>
    <cellStyle name="Comma 3 3" xfId="166"/>
    <cellStyle name="Comma 30" xfId="167"/>
    <cellStyle name="Comma 32" xfId="168"/>
    <cellStyle name="Comma 33" xfId="169"/>
    <cellStyle name="Comma 34" xfId="170"/>
    <cellStyle name="Comma 36" xfId="171"/>
    <cellStyle name="Comma 38" xfId="172"/>
    <cellStyle name="Comma 4" xfId="173"/>
    <cellStyle name="Comma 4 2" xfId="174"/>
    <cellStyle name="Comma 40" xfId="175"/>
    <cellStyle name="Comma 42" xfId="176"/>
    <cellStyle name="Comma 44" xfId="177"/>
    <cellStyle name="Comma 46" xfId="178"/>
    <cellStyle name="Comma 48" xfId="179"/>
    <cellStyle name="Comma 5" xfId="180"/>
    <cellStyle name="Comma 50" xfId="181"/>
    <cellStyle name="Comma 54" xfId="182"/>
    <cellStyle name="Comma 6" xfId="183"/>
    <cellStyle name="Comma 7" xfId="184"/>
    <cellStyle name="Comma 8" xfId="185"/>
    <cellStyle name="Comma 9" xfId="186"/>
    <cellStyle name="comma zerodec" xfId="187"/>
    <cellStyle name="Comma0" xfId="188"/>
    <cellStyle name="Copied" xfId="189"/>
    <cellStyle name="Currency" xfId="190"/>
    <cellStyle name="Currency [0]" xfId="191"/>
    <cellStyle name="Currency [00]" xfId="192"/>
    <cellStyle name="Currency0" xfId="193"/>
    <cellStyle name="Currency0 2" xfId="194"/>
    <cellStyle name="Currency1" xfId="195"/>
    <cellStyle name="Date" xfId="196"/>
    <cellStyle name="Date Short" xfId="197"/>
    <cellStyle name="Dấu phảy 2" xfId="198"/>
    <cellStyle name="Dấu phảy 2 2" xfId="199"/>
    <cellStyle name="Dấu phảy 2 3" xfId="200"/>
    <cellStyle name="Dezimal [0]_NEGS" xfId="201"/>
    <cellStyle name="Dezimal_NEGS" xfId="202"/>
    <cellStyle name="Dollar (zero dec)" xfId="203"/>
    <cellStyle name="Dziesi?tny [0]_Invoices2001Slovakia" xfId="204"/>
    <cellStyle name="Dziesi?tny_Invoices2001Slovakia" xfId="205"/>
    <cellStyle name="Dziesietny [0]_Invoices2001Slovakia" xfId="206"/>
    <cellStyle name="Dziesiętny [0]_Invoices2001Slovakia" xfId="207"/>
    <cellStyle name="Dziesietny [0]_Invoices2001Slovakia_Book1" xfId="208"/>
    <cellStyle name="Dziesiętny [0]_Invoices2001Slovakia_Book1" xfId="209"/>
    <cellStyle name="Dziesietny [0]_Invoices2001Slovakia_Book1_Tong hop Cac tuyen(9-1-06)" xfId="210"/>
    <cellStyle name="Dziesiętny [0]_Invoices2001Slovakia_Book1_Tong hop Cac tuyen(9-1-06)" xfId="211"/>
    <cellStyle name="Dziesietny [0]_Invoices2001Slovakia_KL K.C mat duong" xfId="212"/>
    <cellStyle name="Dziesiętny [0]_Invoices2001Slovakia_Nhalamviec VTC(25-1-05)" xfId="213"/>
    <cellStyle name="Dziesietny [0]_Invoices2001Slovakia_TDT KHANH HOA" xfId="214"/>
    <cellStyle name="Dziesiętny [0]_Invoices2001Slovakia_TDT KHANH HOA" xfId="215"/>
    <cellStyle name="Dziesietny [0]_Invoices2001Slovakia_TDT KHANH HOA_Tong hop Cac tuyen(9-1-06)" xfId="216"/>
    <cellStyle name="Dziesiętny [0]_Invoices2001Slovakia_TDT KHANH HOA_Tong hop Cac tuyen(9-1-06)" xfId="217"/>
    <cellStyle name="Dziesietny [0]_Invoices2001Slovakia_TDT quangngai" xfId="218"/>
    <cellStyle name="Dziesiętny [0]_Invoices2001Slovakia_TDT quangngai" xfId="219"/>
    <cellStyle name="Dziesietny [0]_Invoices2001Slovakia_TDT quangngai 2" xfId="220"/>
    <cellStyle name="Dziesiętny [0]_Invoices2001Slovakia_TDT quangngai 2" xfId="221"/>
    <cellStyle name="Dziesietny [0]_Invoices2001Slovakia_TDT quangngai 3" xfId="222"/>
    <cellStyle name="Dziesiętny [0]_Invoices2001Slovakia_TDT quangngai 3" xfId="223"/>
    <cellStyle name="Dziesietny [0]_Invoices2001Slovakia_TDT quangngai 4" xfId="224"/>
    <cellStyle name="Dziesiętny [0]_Invoices2001Slovakia_TDT quangngai 4" xfId="225"/>
    <cellStyle name="Dziesietny [0]_Invoices2001Slovakia_TDT quangngai 5" xfId="226"/>
    <cellStyle name="Dziesiętny [0]_Invoices2001Slovakia_TDT quangngai 5" xfId="227"/>
    <cellStyle name="Dziesietny [0]_Invoices2001Slovakia_TDT quangngai 6" xfId="228"/>
    <cellStyle name="Dziesiętny [0]_Invoices2001Slovakia_TDT quangngai 6" xfId="229"/>
    <cellStyle name="Dziesietny [0]_Invoices2001Slovakia_TDT quangngai 7" xfId="230"/>
    <cellStyle name="Dziesiętny [0]_Invoices2001Slovakia_TDT quangngai 7" xfId="231"/>
    <cellStyle name="Dziesietny [0]_Invoices2001Slovakia_Tong hop Cac tuyen(9-1-06)" xfId="232"/>
    <cellStyle name="Dziesietny_Invoices2001Slovakia" xfId="233"/>
    <cellStyle name="Dziesiętny_Invoices2001Slovakia" xfId="234"/>
    <cellStyle name="Dziesietny_Invoices2001Slovakia_Book1" xfId="235"/>
    <cellStyle name="Dziesiętny_Invoices2001Slovakia_Book1" xfId="236"/>
    <cellStyle name="Dziesietny_Invoices2001Slovakia_Book1_Tong hop Cac tuyen(9-1-06)" xfId="237"/>
    <cellStyle name="Dziesiętny_Invoices2001Slovakia_Book1_Tong hop Cac tuyen(9-1-06)" xfId="238"/>
    <cellStyle name="Dziesietny_Invoices2001Slovakia_KL K.C mat duong" xfId="239"/>
    <cellStyle name="Dziesiętny_Invoices2001Slovakia_Nhalamviec VTC(25-1-05)" xfId="240"/>
    <cellStyle name="Dziesietny_Invoices2001Slovakia_TDT KHANH HOA" xfId="241"/>
    <cellStyle name="Dziesiętny_Invoices2001Slovakia_TDT KHANH HOA" xfId="242"/>
    <cellStyle name="Dziesietny_Invoices2001Slovakia_TDT KHANH HOA_Tong hop Cac tuyen(9-1-06)" xfId="243"/>
    <cellStyle name="Dziesiętny_Invoices2001Slovakia_TDT KHANH HOA_Tong hop Cac tuyen(9-1-06)" xfId="244"/>
    <cellStyle name="Dziesietny_Invoices2001Slovakia_TDT quangngai" xfId="245"/>
    <cellStyle name="Dziesiętny_Invoices2001Slovakia_TDT quangngai" xfId="246"/>
    <cellStyle name="Dziesietny_Invoices2001Slovakia_TDT quangngai 2" xfId="247"/>
    <cellStyle name="Dziesiętny_Invoices2001Slovakia_TDT quangngai 2" xfId="248"/>
    <cellStyle name="Dziesietny_Invoices2001Slovakia_TDT quangngai 3" xfId="249"/>
    <cellStyle name="Dziesiętny_Invoices2001Slovakia_TDT quangngai 3" xfId="250"/>
    <cellStyle name="Dziesietny_Invoices2001Slovakia_TDT quangngai 4" xfId="251"/>
    <cellStyle name="Dziesiętny_Invoices2001Slovakia_TDT quangngai 4" xfId="252"/>
    <cellStyle name="Dziesietny_Invoices2001Slovakia_TDT quangngai 5" xfId="253"/>
    <cellStyle name="Dziesiętny_Invoices2001Slovakia_TDT quangngai 5" xfId="254"/>
    <cellStyle name="Dziesietny_Invoices2001Slovakia_TDT quangngai 6" xfId="255"/>
    <cellStyle name="Dziesiętny_Invoices2001Slovakia_TDT quangngai 6" xfId="256"/>
    <cellStyle name="Dziesietny_Invoices2001Slovakia_TDT quangngai 7" xfId="257"/>
    <cellStyle name="Dziesiętny_Invoices2001Slovakia_TDT quangngai 7" xfId="258"/>
    <cellStyle name="Dziesietny_Invoices2001Slovakia_Tong hop Cac tuyen(9-1-06)" xfId="259"/>
    <cellStyle name="Enter Currency (0)" xfId="260"/>
    <cellStyle name="Enter Currency (2)" xfId="261"/>
    <cellStyle name="Enter Units (0)" xfId="262"/>
    <cellStyle name="Enter Units (1)" xfId="263"/>
    <cellStyle name="Enter Units (2)" xfId="264"/>
    <cellStyle name="Entered" xfId="265"/>
    <cellStyle name="Explanatory Text" xfId="266"/>
    <cellStyle name="Fixed" xfId="267"/>
    <cellStyle name="Good" xfId="268"/>
    <cellStyle name="Grey" xfId="269"/>
    <cellStyle name="hai" xfId="270"/>
    <cellStyle name="Head 1" xfId="271"/>
    <cellStyle name="HEADER" xfId="272"/>
    <cellStyle name="Header1" xfId="273"/>
    <cellStyle name="Header2" xfId="274"/>
    <cellStyle name="Heading 1" xfId="275"/>
    <cellStyle name="Heading 2" xfId="276"/>
    <cellStyle name="Heading 3" xfId="277"/>
    <cellStyle name="Heading 4" xfId="278"/>
    <cellStyle name="HEADING1" xfId="279"/>
    <cellStyle name="HEADING2" xfId="280"/>
    <cellStyle name="HEADINGS" xfId="281"/>
    <cellStyle name="HEADINGSTOP" xfId="282"/>
    <cellStyle name="headoption" xfId="283"/>
    <cellStyle name="Hoa-Scholl" xfId="284"/>
    <cellStyle name="i·0" xfId="285"/>
    <cellStyle name="Input" xfId="286"/>
    <cellStyle name="Input [yellow]" xfId="287"/>
    <cellStyle name="khanh" xfId="288"/>
    <cellStyle name="khanh 2" xfId="289"/>
    <cellStyle name="Ledger 17 x 11 in" xfId="290"/>
    <cellStyle name="Link Currency (0)" xfId="291"/>
    <cellStyle name="Link Currency (2)" xfId="292"/>
    <cellStyle name="Link Units (0)" xfId="293"/>
    <cellStyle name="Link Units (1)" xfId="294"/>
    <cellStyle name="Link Units (2)" xfId="295"/>
    <cellStyle name="Linked Cell" xfId="296"/>
    <cellStyle name="Millares [0]_Well Timing" xfId="297"/>
    <cellStyle name="Millares_Well Timing" xfId="298"/>
    <cellStyle name="Milliers [0]_      " xfId="299"/>
    <cellStyle name="Milliers_      " xfId="300"/>
    <cellStyle name="Model" xfId="301"/>
    <cellStyle name="moi" xfId="302"/>
    <cellStyle name="Moneda [0]_Well Timing" xfId="303"/>
    <cellStyle name="Moneda_Well Timing" xfId="304"/>
    <cellStyle name="Monétaire [0]_      " xfId="305"/>
    <cellStyle name="Monétaire_      " xfId="306"/>
    <cellStyle name="n" xfId="307"/>
    <cellStyle name="Neutral" xfId="308"/>
    <cellStyle name="New Times Roman" xfId="309"/>
    <cellStyle name="no dec" xfId="310"/>
    <cellStyle name="Normal - Style1" xfId="311"/>
    <cellStyle name="Normal 10" xfId="312"/>
    <cellStyle name="Normal 11" xfId="313"/>
    <cellStyle name="Normal 11 2" xfId="314"/>
    <cellStyle name="Normal 11 3" xfId="315"/>
    <cellStyle name="Normal 12" xfId="316"/>
    <cellStyle name="Normal 13" xfId="317"/>
    <cellStyle name="Normal 14" xfId="318"/>
    <cellStyle name="Normal 15" xfId="319"/>
    <cellStyle name="Normal 16" xfId="320"/>
    <cellStyle name="Normal 17" xfId="321"/>
    <cellStyle name="Normal 18" xfId="322"/>
    <cellStyle name="Normal 19" xfId="323"/>
    <cellStyle name="Normal 2" xfId="324"/>
    <cellStyle name="Normal 2 10" xfId="325"/>
    <cellStyle name="Normal 2 11" xfId="326"/>
    <cellStyle name="Normal 2 12" xfId="327"/>
    <cellStyle name="Normal 2 13" xfId="328"/>
    <cellStyle name="Normal 2 14" xfId="329"/>
    <cellStyle name="Normal 2 15" xfId="330"/>
    <cellStyle name="Normal 2 16" xfId="331"/>
    <cellStyle name="Normal 2 17" xfId="332"/>
    <cellStyle name="Normal 2 18" xfId="333"/>
    <cellStyle name="Normal 2 19" xfId="334"/>
    <cellStyle name="Normal 2 2" xfId="335"/>
    <cellStyle name="Normal 2 2 2" xfId="336"/>
    <cellStyle name="Normal 2 2 2 2" xfId="337"/>
    <cellStyle name="Normal 2 2 3" xfId="338"/>
    <cellStyle name="Normal 2 2 4" xfId="339"/>
    <cellStyle name="Normal 2 20" xfId="340"/>
    <cellStyle name="Normal 2 21" xfId="341"/>
    <cellStyle name="Normal 2 22" xfId="342"/>
    <cellStyle name="Normal 2 23" xfId="343"/>
    <cellStyle name="Normal 2 24" xfId="344"/>
    <cellStyle name="Normal 2 25" xfId="345"/>
    <cellStyle name="Normal 2 26" xfId="346"/>
    <cellStyle name="Normal 2 27" xfId="347"/>
    <cellStyle name="Normal 2 28" xfId="348"/>
    <cellStyle name="Normal 2 29" xfId="349"/>
    <cellStyle name="Normal 2 3" xfId="350"/>
    <cellStyle name="Normal 2 30" xfId="351"/>
    <cellStyle name="Normal 2 31" xfId="352"/>
    <cellStyle name="Normal 2 32" xfId="353"/>
    <cellStyle name="Normal 2 33" xfId="354"/>
    <cellStyle name="Normal 2 34" xfId="355"/>
    <cellStyle name="Normal 2 35" xfId="356"/>
    <cellStyle name="Normal 2 36" xfId="357"/>
    <cellStyle name="Normal 2 37" xfId="358"/>
    <cellStyle name="Normal 2 38" xfId="359"/>
    <cellStyle name="Normal 2 39" xfId="360"/>
    <cellStyle name="Normal 2 4" xfId="361"/>
    <cellStyle name="Normal 2 40" xfId="362"/>
    <cellStyle name="Normal 2 41" xfId="363"/>
    <cellStyle name="Normal 2 42" xfId="364"/>
    <cellStyle name="Normal 2 43" xfId="365"/>
    <cellStyle name="Normal 2 44" xfId="366"/>
    <cellStyle name="Normal 2 45" xfId="367"/>
    <cellStyle name="Normal 2 46" xfId="368"/>
    <cellStyle name="Normal 2 47" xfId="369"/>
    <cellStyle name="Normal 2 48" xfId="370"/>
    <cellStyle name="Normal 2 49" xfId="371"/>
    <cellStyle name="Normal 2 5" xfId="372"/>
    <cellStyle name="Normal 2 50" xfId="373"/>
    <cellStyle name="Normal 2 51" xfId="374"/>
    <cellStyle name="Normal 2 52" xfId="375"/>
    <cellStyle name="Normal 2 53" xfId="376"/>
    <cellStyle name="Normal 2 54" xfId="377"/>
    <cellStyle name="Normal 2 55" xfId="378"/>
    <cellStyle name="Normal 2 6" xfId="379"/>
    <cellStyle name="Normal 2 7" xfId="380"/>
    <cellStyle name="Normal 2 8" xfId="381"/>
    <cellStyle name="Normal 2 9" xfId="382"/>
    <cellStyle name="Normal 21" xfId="383"/>
    <cellStyle name="Normal 23" xfId="384"/>
    <cellStyle name="Normal 25" xfId="385"/>
    <cellStyle name="Normal 27" xfId="386"/>
    <cellStyle name="Normal 3" xfId="387"/>
    <cellStyle name="Normal 3 2" xfId="388"/>
    <cellStyle name="Normal 3 2 2" xfId="389"/>
    <cellStyle name="Normal 3 3" xfId="390"/>
    <cellStyle name="Normal 3 4" xfId="391"/>
    <cellStyle name="Normal 3_bieu du toan 2017" xfId="392"/>
    <cellStyle name="Normal 30" xfId="393"/>
    <cellStyle name="Normal 31" xfId="394"/>
    <cellStyle name="Normal 39" xfId="395"/>
    <cellStyle name="Normal 4" xfId="396"/>
    <cellStyle name="Normal 41" xfId="397"/>
    <cellStyle name="Normal 45" xfId="398"/>
    <cellStyle name="Normal 47" xfId="399"/>
    <cellStyle name="Normal 5" xfId="400"/>
    <cellStyle name="Normal 5 2" xfId="401"/>
    <cellStyle name="Normal 5_bieu du toan 2017" xfId="402"/>
    <cellStyle name="Normal 51" xfId="403"/>
    <cellStyle name="Normal 53" xfId="404"/>
    <cellStyle name="Normal 6" xfId="405"/>
    <cellStyle name="Normal 6 2" xfId="406"/>
    <cellStyle name="Normal 7" xfId="407"/>
    <cellStyle name="Normal 8 2" xfId="408"/>
    <cellStyle name="Normal 9" xfId="409"/>
    <cellStyle name="Normal 9 2" xfId="410"/>
    <cellStyle name="Normal1" xfId="411"/>
    <cellStyle name="Normal1 2" xfId="412"/>
    <cellStyle name="Normalny_Cennik obowiazuje od 06-08-2001 r (1)" xfId="413"/>
    <cellStyle name="Note" xfId="414"/>
    <cellStyle name="oft Excel]&#13;&#10;Comment=open=/f ‚ðw’è‚·‚é‚ÆAƒ†[ƒU[’è‹`ŠÖ”‚ðŠÖ”“\‚è•t‚¯‚Ìˆê——‚É“o˜^‚·‚é‚±‚Æ‚ª‚Å‚«‚Ü‚·B&#13;&#10;Maximized" xfId="415"/>
    <cellStyle name="oft Excel]&#13;&#10;Comment=open=/f ‚ðŽw’è‚·‚é‚ÆAƒ†[ƒU[’è‹`ŠÖ”‚ðŠÖ”“\‚è•t‚¯‚Ìˆê——‚É“o˜^‚·‚é‚±‚Æ‚ª‚Å‚«‚Ü‚·B&#13;&#10;Maximized" xfId="416"/>
    <cellStyle name="Output" xfId="417"/>
    <cellStyle name="per.style" xfId="418"/>
    <cellStyle name="Percent" xfId="419"/>
    <cellStyle name="Percent [0]" xfId="420"/>
    <cellStyle name="Percent [00]" xfId="421"/>
    <cellStyle name="Percent [2]" xfId="422"/>
    <cellStyle name="Percent 10" xfId="423"/>
    <cellStyle name="Percent 2" xfId="424"/>
    <cellStyle name="Percent 3" xfId="425"/>
    <cellStyle name="Percent 4" xfId="426"/>
    <cellStyle name="Percent 5" xfId="427"/>
    <cellStyle name="Percent 6" xfId="428"/>
    <cellStyle name="Percent 7" xfId="429"/>
    <cellStyle name="PERCENTAGE" xfId="430"/>
    <cellStyle name="PrePop Currency (0)" xfId="431"/>
    <cellStyle name="PrePop Currency (2)" xfId="432"/>
    <cellStyle name="PrePop Units (0)" xfId="433"/>
    <cellStyle name="PrePop Units (1)" xfId="434"/>
    <cellStyle name="PrePop Units (2)" xfId="435"/>
    <cellStyle name="pricing" xfId="436"/>
    <cellStyle name="PSChar" xfId="437"/>
    <cellStyle name="PSHeading" xfId="438"/>
    <cellStyle name="regstoresfromspecstores" xfId="439"/>
    <cellStyle name="RevList" xfId="440"/>
    <cellStyle name="S—_x0008_" xfId="441"/>
    <cellStyle name="SAPBEXaggData" xfId="442"/>
    <cellStyle name="SAPBEXaggDataEmph" xfId="443"/>
    <cellStyle name="SAPBEXaggItem" xfId="444"/>
    <cellStyle name="SAPBEXchaText" xfId="445"/>
    <cellStyle name="SAPBEXexcBad7" xfId="446"/>
    <cellStyle name="SAPBEXexcBad8" xfId="447"/>
    <cellStyle name="SAPBEXexcBad9" xfId="448"/>
    <cellStyle name="SAPBEXexcCritical4" xfId="449"/>
    <cellStyle name="SAPBEXexcCritical5" xfId="450"/>
    <cellStyle name="SAPBEXexcCritical6" xfId="451"/>
    <cellStyle name="SAPBEXexcGood1" xfId="452"/>
    <cellStyle name="SAPBEXexcGood2" xfId="453"/>
    <cellStyle name="SAPBEXexcGood3" xfId="454"/>
    <cellStyle name="SAPBEXfilterDrill" xfId="455"/>
    <cellStyle name="SAPBEXfilterItem" xfId="456"/>
    <cellStyle name="SAPBEXfilterText" xfId="457"/>
    <cellStyle name="SAPBEXformats" xfId="458"/>
    <cellStyle name="SAPBEXheaderItem" xfId="459"/>
    <cellStyle name="SAPBEXheaderText" xfId="460"/>
    <cellStyle name="SAPBEXresData" xfId="461"/>
    <cellStyle name="SAPBEXresDataEmph" xfId="462"/>
    <cellStyle name="SAPBEXresItem" xfId="463"/>
    <cellStyle name="SAPBEXstdData" xfId="464"/>
    <cellStyle name="SAPBEXstdDataEmph" xfId="465"/>
    <cellStyle name="SAPBEXstdItem" xfId="466"/>
    <cellStyle name="SAPBEXtitle" xfId="467"/>
    <cellStyle name="SAPBEXundefined" xfId="468"/>
    <cellStyle name="SHADEDSTORES" xfId="469"/>
    <cellStyle name="specstores" xfId="470"/>
    <cellStyle name="Standard" xfId="471"/>
    <cellStyle name="Style 1" xfId="472"/>
    <cellStyle name="Style 2" xfId="473"/>
    <cellStyle name="Style 3" xfId="474"/>
    <cellStyle name="Style 4" xfId="475"/>
    <cellStyle name="Style 5" xfId="476"/>
    <cellStyle name="Style 6" xfId="477"/>
    <cellStyle name="subhead" xfId="478"/>
    <cellStyle name="Subtotal" xfId="479"/>
    <cellStyle name="T" xfId="480"/>
    <cellStyle name="T_50-BB Vung tau 2011" xfId="481"/>
    <cellStyle name="T_50-BB Vung tau 2011_27-8Tong hop PA uoc 2012-DT 2013 -PA 420.000 ty-490.000 ty chuyen doi" xfId="482"/>
    <cellStyle name="Text Indent A" xfId="483"/>
    <cellStyle name="Text Indent B" xfId="484"/>
    <cellStyle name="Text Indent C" xfId="485"/>
    <cellStyle name="th" xfId="486"/>
    <cellStyle name="þ_x001D_ðK_x000C_Fý_x001B_&#13;9ýU_x0001_Ð_x0008_¦)_x0007__x0001__x0001_" xfId="487"/>
    <cellStyle name="Thuyet minh" xfId="488"/>
    <cellStyle name="Title" xfId="489"/>
    <cellStyle name="Total" xfId="490"/>
    <cellStyle name="viet" xfId="491"/>
    <cellStyle name="viet2" xfId="492"/>
    <cellStyle name="Vn Time 13" xfId="493"/>
    <cellStyle name="Vn Time 14" xfId="494"/>
    <cellStyle name="vnbo" xfId="495"/>
    <cellStyle name="vnhead1" xfId="496"/>
    <cellStyle name="vnhead2" xfId="497"/>
    <cellStyle name="vnhead3" xfId="498"/>
    <cellStyle name="vnhead4" xfId="499"/>
    <cellStyle name="vntxt1" xfId="500"/>
    <cellStyle name="vntxt2" xfId="501"/>
    <cellStyle name="Walutowy [0]_Invoices2001Slovakia" xfId="502"/>
    <cellStyle name="Walutowy_Invoices2001Slovakia" xfId="503"/>
    <cellStyle name="Warning Text" xfId="504"/>
    <cellStyle name="xuan" xfId="505"/>
    <cellStyle name=" [0.00]_ Att. 1- Cover" xfId="506"/>
    <cellStyle name="_ Att. 1- Cover" xfId="507"/>
    <cellStyle name="?_ Att. 1- Cover" xfId="508"/>
    <cellStyle name="똿뗦먛귟 [0.00]_PRODUCT DETAIL Q1" xfId="509"/>
    <cellStyle name="똿뗦먛귟_PRODUCT DETAIL Q1" xfId="510"/>
    <cellStyle name="믅됞 [0.00]_PRODUCT DETAIL Q1" xfId="511"/>
    <cellStyle name="믅됞_PRODUCT DETAIL Q1" xfId="512"/>
    <cellStyle name="백분율_95" xfId="513"/>
    <cellStyle name="뷭?_BOOKSHIP" xfId="514"/>
    <cellStyle name="콤마 [0]_1202" xfId="515"/>
    <cellStyle name="콤마_1202" xfId="516"/>
    <cellStyle name="통화 [0]_1202" xfId="517"/>
    <cellStyle name="통화_1202" xfId="518"/>
    <cellStyle name="표준_(정보부문)월별인원계획" xfId="519"/>
    <cellStyle name="一般_00Q3902REV.1" xfId="520"/>
    <cellStyle name="千分位[0]_00Q3902REV.1" xfId="521"/>
    <cellStyle name="千分位_00Q3902REV.1" xfId="522"/>
    <cellStyle name="標準_BOQ-08" xfId="523"/>
    <cellStyle name="貨幣 [0]_00Q3902REV.1" xfId="524"/>
    <cellStyle name="貨幣[0]_BRE" xfId="525"/>
    <cellStyle name="貨幣_00Q3902REV.1" xfId="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0</xdr:col>
      <xdr:colOff>1628775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419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0</xdr:rowOff>
    </xdr:from>
    <xdr:to>
      <xdr:col>5</xdr:col>
      <xdr:colOff>104775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495800" y="419100"/>
          <a:ext cx="182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-02\data%20(d)\Data%20Hoa\nguyen%20hung\BAO%20CAO\BAO%20CAO\the%20k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THE KHO"/>
      <sheetName val="Sheet3"/>
    </sheetNames>
    <sheetDataSet>
      <sheetData sheetId="0">
        <row r="2">
          <cell r="A2" t="str">
            <v>TOÅNG HÔÏP NHAÄP XUAÁT TOÀN</v>
          </cell>
        </row>
        <row r="4">
          <cell r="A4" t="str">
            <v>Thaùng           Naêm </v>
          </cell>
        </row>
        <row r="6">
          <cell r="A6" t="str">
            <v>Maõ soá</v>
          </cell>
          <cell r="B6" t="str">
            <v>Teân vaät tö haøng hoaù</v>
          </cell>
          <cell r="C6" t="str">
            <v>Ñvt</v>
          </cell>
          <cell r="D6" t="str">
            <v>Toàn ñaàu</v>
          </cell>
          <cell r="F6" t="str">
            <v>Nhaäp</v>
          </cell>
          <cell r="H6" t="str">
            <v>Xuaát</v>
          </cell>
          <cell r="J6" t="str">
            <v>Toàn</v>
          </cell>
        </row>
        <row r="7">
          <cell r="C7" t="str">
            <v>Caùi</v>
          </cell>
          <cell r="D7" t="str">
            <v>Ñaït</v>
          </cell>
          <cell r="E7" t="str">
            <v>K. ñaït</v>
          </cell>
          <cell r="F7" t="str">
            <v>Ñaït</v>
          </cell>
          <cell r="G7" t="str">
            <v>K. ñaït</v>
          </cell>
          <cell r="H7" t="str">
            <v>Ñaït</v>
          </cell>
          <cell r="I7" t="str">
            <v>K. ñaït</v>
          </cell>
          <cell r="J7" t="str">
            <v>Ñaït</v>
          </cell>
          <cell r="K7" t="str">
            <v>K. ñaït</v>
          </cell>
        </row>
        <row r="8">
          <cell r="A8" t="str">
            <v>AT2</v>
          </cell>
          <cell r="B8" t="str">
            <v>76*76</v>
          </cell>
          <cell r="C8" t="str">
            <v>Caùi</v>
          </cell>
          <cell r="D8">
            <v>0</v>
          </cell>
          <cell r="E8" t="e">
            <v>#NAME?</v>
          </cell>
          <cell r="F8">
            <v>0</v>
          </cell>
          <cell r="G8">
            <v>2</v>
          </cell>
          <cell r="J8">
            <v>0</v>
          </cell>
          <cell r="K8" t="e">
            <v>#NAME?</v>
          </cell>
        </row>
        <row r="9">
          <cell r="A9" t="str">
            <v>RT2</v>
          </cell>
          <cell r="B9" t="str">
            <v>80*80</v>
          </cell>
          <cell r="C9" t="str">
            <v>Caùi</v>
          </cell>
          <cell r="D9">
            <v>0</v>
          </cell>
          <cell r="F9">
            <v>3</v>
          </cell>
          <cell r="G9">
            <v>3</v>
          </cell>
          <cell r="J9">
            <v>3</v>
          </cell>
          <cell r="K9">
            <v>3</v>
          </cell>
        </row>
        <row r="10">
          <cell r="A10" t="str">
            <v>AG2</v>
          </cell>
          <cell r="B10" t="str">
            <v>90*90</v>
          </cell>
          <cell r="C10" t="str">
            <v>Caùi</v>
          </cell>
          <cell r="D10">
            <v>0</v>
          </cell>
          <cell r="F10">
            <v>2</v>
          </cell>
          <cell r="G10">
            <v>1</v>
          </cell>
          <cell r="J10">
            <v>2</v>
          </cell>
          <cell r="K10">
            <v>1</v>
          </cell>
        </row>
        <row r="11">
          <cell r="A11" t="str">
            <v>RG2</v>
          </cell>
          <cell r="B11" t="str">
            <v>100*100</v>
          </cell>
          <cell r="C11" t="str">
            <v>Caùi</v>
          </cell>
          <cell r="D11">
            <v>0</v>
          </cell>
          <cell r="F11">
            <v>3</v>
          </cell>
          <cell r="G11">
            <v>4</v>
          </cell>
          <cell r="J11">
            <v>3</v>
          </cell>
          <cell r="K11">
            <v>4</v>
          </cell>
        </row>
        <row r="12">
          <cell r="A12" t="str">
            <v>BH</v>
          </cell>
          <cell r="B12" t="str">
            <v>105*105</v>
          </cell>
          <cell r="C12" t="str">
            <v>Caùi</v>
          </cell>
          <cell r="F12">
            <v>2</v>
          </cell>
          <cell r="G12">
            <v>5</v>
          </cell>
          <cell r="J12">
            <v>2</v>
          </cell>
          <cell r="K12">
            <v>5</v>
          </cell>
        </row>
        <row r="13">
          <cell r="A13" t="str">
            <v>BH3</v>
          </cell>
          <cell r="B13" t="str">
            <v>114*114</v>
          </cell>
          <cell r="C13" t="str">
            <v>Caùi</v>
          </cell>
          <cell r="F13">
            <v>1</v>
          </cell>
          <cell r="J13">
            <v>1</v>
          </cell>
          <cell r="K13">
            <v>0</v>
          </cell>
        </row>
        <row r="14">
          <cell r="C14" t="str">
            <v>Caùi</v>
          </cell>
          <cell r="F14">
            <v>0</v>
          </cell>
          <cell r="J14">
            <v>0</v>
          </cell>
          <cell r="K14">
            <v>0</v>
          </cell>
        </row>
        <row r="15">
          <cell r="C15" t="str">
            <v>Caùi</v>
          </cell>
          <cell r="F15">
            <v>0</v>
          </cell>
          <cell r="J15">
            <v>0</v>
          </cell>
          <cell r="K15">
            <v>0</v>
          </cell>
        </row>
        <row r="16">
          <cell r="C16" t="str">
            <v>Caùi</v>
          </cell>
          <cell r="F16">
            <v>0</v>
          </cell>
          <cell r="J16">
            <v>0</v>
          </cell>
          <cell r="K16">
            <v>0</v>
          </cell>
        </row>
        <row r="17">
          <cell r="C17" t="str">
            <v>Caùi</v>
          </cell>
          <cell r="F17">
            <v>0</v>
          </cell>
          <cell r="J17">
            <v>0</v>
          </cell>
          <cell r="K17">
            <v>0</v>
          </cell>
        </row>
        <row r="18">
          <cell r="C18" t="str">
            <v>Caùi</v>
          </cell>
          <cell r="F18">
            <v>0</v>
          </cell>
          <cell r="J18">
            <v>0</v>
          </cell>
          <cell r="K18">
            <v>0</v>
          </cell>
        </row>
        <row r="19">
          <cell r="C19" t="str">
            <v>Caùi</v>
          </cell>
          <cell r="F19">
            <v>0</v>
          </cell>
          <cell r="J19">
            <v>0</v>
          </cell>
          <cell r="K19">
            <v>0</v>
          </cell>
        </row>
        <row r="20">
          <cell r="C20" t="str">
            <v>Caùi</v>
          </cell>
          <cell r="F20">
            <v>0</v>
          </cell>
          <cell r="J20">
            <v>0</v>
          </cell>
          <cell r="K20">
            <v>0</v>
          </cell>
        </row>
        <row r="21">
          <cell r="C21" t="str">
            <v>Caùi</v>
          </cell>
          <cell r="F21">
            <v>0</v>
          </cell>
          <cell r="J21">
            <v>0</v>
          </cell>
          <cell r="K21">
            <v>0</v>
          </cell>
        </row>
        <row r="22">
          <cell r="C22" t="str">
            <v>Caùi</v>
          </cell>
          <cell r="F22">
            <v>0</v>
          </cell>
          <cell r="J22">
            <v>0</v>
          </cell>
          <cell r="K22">
            <v>0</v>
          </cell>
        </row>
        <row r="23">
          <cell r="C23" t="str">
            <v>Caùi</v>
          </cell>
          <cell r="F23">
            <v>0</v>
          </cell>
          <cell r="J23">
            <v>0</v>
          </cell>
          <cell r="K23">
            <v>0</v>
          </cell>
        </row>
        <row r="24">
          <cell r="C24" t="str">
            <v>Caùi</v>
          </cell>
          <cell r="F24">
            <v>0</v>
          </cell>
          <cell r="J24">
            <v>0</v>
          </cell>
          <cell r="K24">
            <v>0</v>
          </cell>
        </row>
        <row r="25">
          <cell r="C25" t="str">
            <v>Caùi</v>
          </cell>
          <cell r="F25">
            <v>0</v>
          </cell>
          <cell r="J25">
            <v>0</v>
          </cell>
          <cell r="K25">
            <v>0</v>
          </cell>
        </row>
        <row r="26">
          <cell r="C26" t="str">
            <v>Caùi</v>
          </cell>
          <cell r="F26">
            <v>0</v>
          </cell>
          <cell r="J26">
            <v>0</v>
          </cell>
          <cell r="K26">
            <v>0</v>
          </cell>
        </row>
        <row r="27">
          <cell r="C27" t="str">
            <v>Caùi</v>
          </cell>
          <cell r="F27">
            <v>0</v>
          </cell>
          <cell r="J27">
            <v>0</v>
          </cell>
          <cell r="K27">
            <v>0</v>
          </cell>
        </row>
        <row r="28">
          <cell r="C28" t="str">
            <v>Caùi</v>
          </cell>
          <cell r="F28">
            <v>0</v>
          </cell>
          <cell r="J28">
            <v>0</v>
          </cell>
          <cell r="K28">
            <v>0</v>
          </cell>
        </row>
        <row r="29">
          <cell r="C29" t="str">
            <v>Caùi</v>
          </cell>
          <cell r="F29">
            <v>0</v>
          </cell>
          <cell r="J29">
            <v>0</v>
          </cell>
          <cell r="K29">
            <v>0</v>
          </cell>
        </row>
        <row r="30">
          <cell r="C30" t="str">
            <v>Caùi</v>
          </cell>
          <cell r="F30">
            <v>0</v>
          </cell>
          <cell r="J30">
            <v>0</v>
          </cell>
          <cell r="K30">
            <v>0</v>
          </cell>
        </row>
        <row r="31">
          <cell r="C31" t="str">
            <v>Caùi</v>
          </cell>
          <cell r="F31">
            <v>0</v>
          </cell>
          <cell r="J31">
            <v>0</v>
          </cell>
          <cell r="K31">
            <v>0</v>
          </cell>
        </row>
        <row r="32">
          <cell r="C32" t="str">
            <v>Caùi</v>
          </cell>
          <cell r="F32">
            <v>0</v>
          </cell>
          <cell r="J32">
            <v>0</v>
          </cell>
          <cell r="K32">
            <v>0</v>
          </cell>
        </row>
        <row r="33">
          <cell r="C33" t="str">
            <v>Caùi</v>
          </cell>
          <cell r="F33">
            <v>0</v>
          </cell>
          <cell r="J33">
            <v>0</v>
          </cell>
          <cell r="K33">
            <v>0</v>
          </cell>
        </row>
        <row r="34">
          <cell r="C34" t="str">
            <v>Caùi</v>
          </cell>
          <cell r="F34">
            <v>0</v>
          </cell>
          <cell r="J34">
            <v>0</v>
          </cell>
          <cell r="K34">
            <v>0</v>
          </cell>
        </row>
        <row r="35">
          <cell r="C35" t="str">
            <v>Caùi</v>
          </cell>
          <cell r="F35">
            <v>0</v>
          </cell>
          <cell r="J35">
            <v>0</v>
          </cell>
          <cell r="K35">
            <v>0</v>
          </cell>
        </row>
        <row r="36">
          <cell r="C36" t="str">
            <v>Caùi</v>
          </cell>
          <cell r="F36">
            <v>0</v>
          </cell>
          <cell r="J36">
            <v>0</v>
          </cell>
          <cell r="K36">
            <v>0</v>
          </cell>
        </row>
        <row r="37">
          <cell r="C37" t="str">
            <v>Caùi</v>
          </cell>
          <cell r="F37">
            <v>0</v>
          </cell>
          <cell r="J37">
            <v>0</v>
          </cell>
          <cell r="K37">
            <v>0</v>
          </cell>
        </row>
        <row r="38">
          <cell r="C38" t="str">
            <v>Caùi</v>
          </cell>
          <cell r="F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2"/>
  <sheetViews>
    <sheetView tabSelected="1" zoomScalePageLayoutView="0" workbookViewId="0" topLeftCell="A1">
      <selection activeCell="H7" sqref="H7:M7"/>
    </sheetView>
  </sheetViews>
  <sheetFormatPr defaultColWidth="9.00390625" defaultRowHeight="14.25"/>
  <cols>
    <col min="1" max="1" width="44.50390625" style="3" customWidth="1"/>
    <col min="2" max="2" width="13.125" style="3" customWidth="1"/>
    <col min="3" max="3" width="12.25390625" style="3" hidden="1" customWidth="1"/>
    <col min="4" max="4" width="11.75390625" style="3" customWidth="1"/>
    <col min="5" max="5" width="12.25390625" style="3" customWidth="1"/>
    <col min="6" max="6" width="11.50390625" style="3" customWidth="1"/>
    <col min="7" max="8" width="19.00390625" style="2" customWidth="1"/>
    <col min="9" max="9" width="13.125" style="2" bestFit="1" customWidth="1"/>
    <col min="10" max="10" width="13.00390625" style="2" customWidth="1"/>
    <col min="11" max="11" width="12.00390625" style="2" bestFit="1" customWidth="1"/>
    <col min="12" max="12" width="9.00390625" style="2" customWidth="1"/>
    <col min="13" max="16384" width="9.00390625" style="3" customWidth="1"/>
  </cols>
  <sheetData>
    <row r="1" spans="1:6" ht="16.5">
      <c r="A1" s="151" t="s">
        <v>103</v>
      </c>
      <c r="B1" s="162" t="s">
        <v>105</v>
      </c>
      <c r="C1" s="162"/>
      <c r="D1" s="162"/>
      <c r="E1" s="162"/>
      <c r="F1" s="162"/>
    </row>
    <row r="2" spans="1:6" ht="16.5">
      <c r="A2" s="152" t="s">
        <v>104</v>
      </c>
      <c r="B2" s="162" t="s">
        <v>110</v>
      </c>
      <c r="C2" s="162"/>
      <c r="D2" s="162"/>
      <c r="E2" s="162"/>
      <c r="F2" s="162"/>
    </row>
    <row r="4" spans="1:6" ht="16.5">
      <c r="A4" s="161" t="s">
        <v>101</v>
      </c>
      <c r="B4" s="161"/>
      <c r="C4" s="161"/>
      <c r="D4" s="161"/>
      <c r="E4" s="161"/>
      <c r="F4" s="161"/>
    </row>
    <row r="5" ht="7.5" customHeight="1"/>
    <row r="6" spans="1:6" ht="16.5">
      <c r="A6" s="162" t="s">
        <v>102</v>
      </c>
      <c r="B6" s="162"/>
      <c r="C6" s="162"/>
      <c r="D6" s="162"/>
      <c r="E6" s="162"/>
      <c r="F6" s="162"/>
    </row>
    <row r="7" spans="1:13" s="9" customFormat="1" ht="16.5">
      <c r="A7" s="154" t="s">
        <v>111</v>
      </c>
      <c r="B7" s="154"/>
      <c r="C7" s="154"/>
      <c r="D7" s="154"/>
      <c r="E7" s="154"/>
      <c r="F7" s="154"/>
      <c r="G7" s="10"/>
      <c r="H7" s="154" t="s">
        <v>112</v>
      </c>
      <c r="I7" s="154"/>
      <c r="J7" s="154"/>
      <c r="K7" s="154"/>
      <c r="L7" s="154"/>
      <c r="M7" s="154"/>
    </row>
    <row r="8" spans="1:13" s="9" customFormat="1" ht="16.5">
      <c r="A8" s="1"/>
      <c r="B8" s="1"/>
      <c r="C8" s="1"/>
      <c r="D8" s="1"/>
      <c r="E8" s="1"/>
      <c r="F8" s="1"/>
      <c r="G8" s="10"/>
      <c r="H8" s="10"/>
      <c r="I8" s="10"/>
      <c r="J8" s="10"/>
      <c r="K8" s="10"/>
      <c r="L8" s="10"/>
      <c r="M8" s="10"/>
    </row>
    <row r="9" spans="3:13" s="11" customFormat="1" ht="17.25">
      <c r="C9" s="164" t="s">
        <v>0</v>
      </c>
      <c r="D9" s="164"/>
      <c r="E9" s="164"/>
      <c r="F9" s="164"/>
      <c r="G9" s="12"/>
      <c r="H9" s="12"/>
      <c r="I9" s="12"/>
      <c r="J9" s="12"/>
      <c r="K9" s="12"/>
      <c r="L9" s="12"/>
      <c r="M9" s="12"/>
    </row>
    <row r="10" spans="1:13" s="9" customFormat="1" ht="16.5">
      <c r="A10" s="155" t="s">
        <v>1</v>
      </c>
      <c r="B10" s="155" t="s">
        <v>108</v>
      </c>
      <c r="C10" s="155" t="s">
        <v>2</v>
      </c>
      <c r="D10" s="155" t="s">
        <v>109</v>
      </c>
      <c r="E10" s="157" t="s">
        <v>3</v>
      </c>
      <c r="F10" s="158"/>
      <c r="G10" s="10"/>
      <c r="H10" s="10"/>
      <c r="I10" s="10"/>
      <c r="J10" s="10"/>
      <c r="K10" s="10"/>
      <c r="L10" s="10"/>
      <c r="M10" s="10"/>
    </row>
    <row r="11" spans="1:13" s="9" customFormat="1" ht="47.25" customHeight="1">
      <c r="A11" s="156"/>
      <c r="B11" s="156"/>
      <c r="C11" s="156"/>
      <c r="D11" s="156"/>
      <c r="E11" s="13" t="s">
        <v>4</v>
      </c>
      <c r="F11" s="13" t="s">
        <v>5</v>
      </c>
      <c r="G11" s="10"/>
      <c r="H11" s="10"/>
      <c r="I11" s="10"/>
      <c r="J11" s="10"/>
      <c r="K11" s="10"/>
      <c r="L11" s="10"/>
      <c r="M11" s="10"/>
    </row>
    <row r="12" spans="1:13" s="9" customFormat="1" ht="16.5">
      <c r="A12" s="14">
        <v>1</v>
      </c>
      <c r="B12" s="14">
        <v>2</v>
      </c>
      <c r="C12" s="14">
        <v>3</v>
      </c>
      <c r="D12" s="14">
        <v>3</v>
      </c>
      <c r="E12" s="14" t="s">
        <v>106</v>
      </c>
      <c r="F12" s="14" t="s">
        <v>107</v>
      </c>
      <c r="G12" s="10"/>
      <c r="H12" s="10"/>
      <c r="I12" s="10"/>
      <c r="J12" s="10"/>
      <c r="K12" s="10"/>
      <c r="L12" s="10"/>
      <c r="M12" s="10"/>
    </row>
    <row r="13" spans="1:13" s="9" customFormat="1" ht="22.5" customHeight="1">
      <c r="A13" s="15" t="s">
        <v>6</v>
      </c>
      <c r="B13" s="16"/>
      <c r="C13" s="16"/>
      <c r="D13" s="16"/>
      <c r="E13" s="16"/>
      <c r="F13" s="17"/>
      <c r="G13" s="10"/>
      <c r="H13" s="10"/>
      <c r="I13" s="10"/>
      <c r="J13" s="10"/>
      <c r="K13" s="10"/>
      <c r="L13" s="10"/>
      <c r="M13" s="10"/>
    </row>
    <row r="14" spans="1:13" s="11" customFormat="1" ht="22.5" customHeight="1">
      <c r="A14" s="18" t="s">
        <v>7</v>
      </c>
      <c r="B14" s="19">
        <f>B15+B28</f>
        <v>36460000</v>
      </c>
      <c r="C14" s="19">
        <f>C15+C28</f>
        <v>35641522</v>
      </c>
      <c r="D14" s="19">
        <f>D15+D28</f>
        <v>35641522</v>
      </c>
      <c r="E14" s="20">
        <f>E15+E28</f>
        <v>-818478</v>
      </c>
      <c r="F14" s="21">
        <f>D14/B14</f>
        <v>0.9775513439385628</v>
      </c>
      <c r="G14" s="12"/>
      <c r="H14" s="12"/>
      <c r="I14" s="12"/>
      <c r="J14" s="12"/>
      <c r="K14" s="12"/>
      <c r="L14" s="12"/>
      <c r="M14" s="12"/>
    </row>
    <row r="15" spans="1:13" s="9" customFormat="1" ht="22.5" customHeight="1">
      <c r="A15" s="22" t="s">
        <v>8</v>
      </c>
      <c r="B15" s="23">
        <f>+B16+B17+B18+B20+B21+B24</f>
        <v>36460000</v>
      </c>
      <c r="C15" s="23">
        <f>+C16+C17+C18+C20+C21+C24</f>
        <v>35641522</v>
      </c>
      <c r="D15" s="23">
        <f>+D16+D17+D18+D20+D21+D24</f>
        <v>35641522</v>
      </c>
      <c r="E15" s="24">
        <f>+E16+E17+E18+E20+E21+E24</f>
        <v>-818478</v>
      </c>
      <c r="F15" s="25">
        <f>D15/B15</f>
        <v>0.9775513439385628</v>
      </c>
      <c r="G15" s="10"/>
      <c r="H15" s="10"/>
      <c r="I15" s="10"/>
      <c r="J15" s="10"/>
      <c r="K15" s="10"/>
      <c r="L15" s="10"/>
      <c r="M15" s="10"/>
    </row>
    <row r="16" spans="1:13" s="9" customFormat="1" ht="22.5" customHeight="1">
      <c r="A16" s="26" t="s">
        <v>9</v>
      </c>
      <c r="B16" s="27">
        <v>1500000</v>
      </c>
      <c r="C16" s="27">
        <v>2240204</v>
      </c>
      <c r="D16" s="27">
        <v>2240204</v>
      </c>
      <c r="E16" s="28">
        <f>+D16-B16</f>
        <v>740204</v>
      </c>
      <c r="F16" s="29">
        <f>D16/B16</f>
        <v>1.4934693333333333</v>
      </c>
      <c r="G16" s="10"/>
      <c r="H16" s="10"/>
      <c r="I16" s="10"/>
      <c r="J16" s="10"/>
      <c r="K16" s="10"/>
      <c r="L16" s="10"/>
      <c r="M16" s="10"/>
    </row>
    <row r="17" spans="1:13" s="9" customFormat="1" ht="22.5" customHeight="1">
      <c r="A17" s="26" t="s">
        <v>10</v>
      </c>
      <c r="B17" s="27">
        <v>20000</v>
      </c>
      <c r="C17" s="27">
        <v>29625</v>
      </c>
      <c r="D17" s="27">
        <v>29625</v>
      </c>
      <c r="E17" s="28">
        <f aca="true" t="shared" si="0" ref="E17:E27">+D17-B17</f>
        <v>9625</v>
      </c>
      <c r="F17" s="29">
        <f aca="true" t="shared" si="1" ref="F17:F27">D17/B17</f>
        <v>1.48125</v>
      </c>
      <c r="G17" s="10"/>
      <c r="H17" s="10"/>
      <c r="I17" s="10"/>
      <c r="J17" s="10"/>
      <c r="K17" s="10"/>
      <c r="L17" s="10"/>
      <c r="M17" s="10"/>
    </row>
    <row r="18" spans="1:13" s="36" customFormat="1" ht="22.5" customHeight="1">
      <c r="A18" s="30" t="s">
        <v>11</v>
      </c>
      <c r="B18" s="31">
        <v>32650000</v>
      </c>
      <c r="C18" s="32">
        <v>30420696</v>
      </c>
      <c r="D18" s="32">
        <v>30420696</v>
      </c>
      <c r="E18" s="33">
        <f t="shared" si="0"/>
        <v>-2229304</v>
      </c>
      <c r="F18" s="34">
        <f t="shared" si="1"/>
        <v>0.9317211638591117</v>
      </c>
      <c r="G18" s="35"/>
      <c r="H18" s="35"/>
      <c r="I18" s="35"/>
      <c r="J18" s="35"/>
      <c r="K18" s="35"/>
      <c r="L18" s="35"/>
      <c r="M18" s="35"/>
    </row>
    <row r="19" spans="1:13" s="36" customFormat="1" ht="22.5" customHeight="1" hidden="1">
      <c r="A19" s="30"/>
      <c r="B19" s="31"/>
      <c r="C19" s="32"/>
      <c r="D19" s="32"/>
      <c r="E19" s="33"/>
      <c r="F19" s="34"/>
      <c r="G19" s="35"/>
      <c r="H19" s="35"/>
      <c r="I19" s="35"/>
      <c r="J19" s="35"/>
      <c r="K19" s="35"/>
      <c r="L19" s="35"/>
      <c r="M19" s="35"/>
    </row>
    <row r="20" spans="1:13" s="36" customFormat="1" ht="22.5" customHeight="1">
      <c r="A20" s="26" t="s">
        <v>12</v>
      </c>
      <c r="B20" s="32">
        <v>2000000</v>
      </c>
      <c r="C20" s="37">
        <v>2598970</v>
      </c>
      <c r="D20" s="37">
        <v>2598970</v>
      </c>
      <c r="E20" s="33">
        <f t="shared" si="0"/>
        <v>598970</v>
      </c>
      <c r="F20" s="34">
        <f t="shared" si="1"/>
        <v>1.299485</v>
      </c>
      <c r="G20" s="35"/>
      <c r="H20" s="35"/>
      <c r="I20" s="35"/>
      <c r="J20" s="35"/>
      <c r="K20" s="35"/>
      <c r="L20" s="35"/>
      <c r="M20" s="35"/>
    </row>
    <row r="21" spans="1:13" s="36" customFormat="1" ht="22.5" customHeight="1">
      <c r="A21" s="26" t="s">
        <v>13</v>
      </c>
      <c r="B21" s="32">
        <f>+B22+B23</f>
        <v>120000</v>
      </c>
      <c r="C21" s="32">
        <f>+C22+C23</f>
        <v>140782</v>
      </c>
      <c r="D21" s="32">
        <f>+D22+D23</f>
        <v>140782</v>
      </c>
      <c r="E21" s="32">
        <f>+E22+E23</f>
        <v>20782</v>
      </c>
      <c r="F21" s="34">
        <f t="shared" si="1"/>
        <v>1.1731833333333332</v>
      </c>
      <c r="G21" s="35"/>
      <c r="H21" s="35"/>
      <c r="I21" s="35"/>
      <c r="J21" s="35"/>
      <c r="K21" s="35"/>
      <c r="L21" s="35"/>
      <c r="M21" s="35"/>
    </row>
    <row r="22" spans="1:13" s="43" customFormat="1" ht="22.5" customHeight="1">
      <c r="A22" s="38" t="s">
        <v>14</v>
      </c>
      <c r="B22" s="39">
        <v>100000</v>
      </c>
      <c r="C22" s="39">
        <v>90700</v>
      </c>
      <c r="D22" s="39">
        <v>90700</v>
      </c>
      <c r="E22" s="40">
        <f t="shared" si="0"/>
        <v>-9300</v>
      </c>
      <c r="F22" s="41">
        <f t="shared" si="1"/>
        <v>0.907</v>
      </c>
      <c r="G22" s="42"/>
      <c r="H22" s="42"/>
      <c r="I22" s="42"/>
      <c r="J22" s="42"/>
      <c r="K22" s="42"/>
      <c r="L22" s="42"/>
      <c r="M22" s="42"/>
    </row>
    <row r="23" spans="1:13" s="36" customFormat="1" ht="16.5">
      <c r="A23" s="38" t="s">
        <v>15</v>
      </c>
      <c r="B23" s="39">
        <v>20000</v>
      </c>
      <c r="C23" s="39">
        <v>50082</v>
      </c>
      <c r="D23" s="39">
        <v>50082</v>
      </c>
      <c r="E23" s="40">
        <f t="shared" si="0"/>
        <v>30082</v>
      </c>
      <c r="F23" s="41">
        <f t="shared" si="1"/>
        <v>2.5041</v>
      </c>
      <c r="G23" s="35"/>
      <c r="H23" s="35"/>
      <c r="I23" s="35"/>
      <c r="J23" s="35"/>
      <c r="K23" s="35"/>
      <c r="L23" s="35"/>
      <c r="M23" s="35"/>
    </row>
    <row r="24" spans="1:13" s="36" customFormat="1" ht="22.5" customHeight="1">
      <c r="A24" s="26" t="s">
        <v>16</v>
      </c>
      <c r="B24" s="32">
        <f>+B25+B26</f>
        <v>170000</v>
      </c>
      <c r="C24" s="32">
        <f>+C25+C26</f>
        <v>211245</v>
      </c>
      <c r="D24" s="32">
        <f>+D25+D26</f>
        <v>211245</v>
      </c>
      <c r="E24" s="33">
        <f t="shared" si="0"/>
        <v>41245</v>
      </c>
      <c r="F24" s="34">
        <f t="shared" si="1"/>
        <v>1.2426176470588235</v>
      </c>
      <c r="G24" s="35"/>
      <c r="H24" s="35"/>
      <c r="I24" s="35"/>
      <c r="J24" s="35"/>
      <c r="K24" s="35"/>
      <c r="L24" s="35"/>
      <c r="M24" s="35"/>
    </row>
    <row r="25" spans="1:13" s="36" customFormat="1" ht="22.5" customHeight="1">
      <c r="A25" s="38" t="s">
        <v>17</v>
      </c>
      <c r="B25" s="39">
        <v>70000</v>
      </c>
      <c r="C25" s="39">
        <v>155950</v>
      </c>
      <c r="D25" s="39">
        <v>155950</v>
      </c>
      <c r="E25" s="40">
        <f t="shared" si="0"/>
        <v>85950</v>
      </c>
      <c r="F25" s="41">
        <f t="shared" si="1"/>
        <v>2.2278571428571428</v>
      </c>
      <c r="G25" s="35"/>
      <c r="H25" s="35"/>
      <c r="I25" s="35"/>
      <c r="J25" s="35"/>
      <c r="K25" s="35"/>
      <c r="L25" s="35"/>
      <c r="M25" s="35"/>
    </row>
    <row r="26" spans="1:13" s="36" customFormat="1" ht="33">
      <c r="A26" s="38" t="s">
        <v>18</v>
      </c>
      <c r="B26" s="39">
        <v>100000</v>
      </c>
      <c r="C26" s="39">
        <v>55295</v>
      </c>
      <c r="D26" s="39">
        <v>55295</v>
      </c>
      <c r="E26" s="40">
        <f t="shared" si="0"/>
        <v>-44705</v>
      </c>
      <c r="F26" s="41">
        <f t="shared" si="1"/>
        <v>0.55295</v>
      </c>
      <c r="G26" s="35"/>
      <c r="H26" s="35"/>
      <c r="I26" s="35"/>
      <c r="J26" s="35"/>
      <c r="K26" s="35"/>
      <c r="L26" s="35"/>
      <c r="M26" s="35"/>
    </row>
    <row r="27" spans="1:13" s="36" customFormat="1" ht="16.5" hidden="1">
      <c r="A27" s="38"/>
      <c r="B27" s="39"/>
      <c r="C27" s="44"/>
      <c r="D27" s="44"/>
      <c r="E27" s="33">
        <f t="shared" si="0"/>
        <v>0</v>
      </c>
      <c r="F27" s="34" t="e">
        <f t="shared" si="1"/>
        <v>#DIV/0!</v>
      </c>
      <c r="G27" s="35"/>
      <c r="H27" s="35"/>
      <c r="I27" s="35"/>
      <c r="J27" s="35"/>
      <c r="K27" s="35"/>
      <c r="L27" s="35"/>
      <c r="M27" s="35"/>
    </row>
    <row r="28" spans="1:13" s="36" customFormat="1" ht="16.5">
      <c r="A28" s="45" t="s">
        <v>19</v>
      </c>
      <c r="B28" s="46">
        <v>0</v>
      </c>
      <c r="C28" s="46">
        <v>0</v>
      </c>
      <c r="D28" s="46">
        <v>0</v>
      </c>
      <c r="E28" s="47">
        <f>+D28-B28</f>
        <v>0</v>
      </c>
      <c r="F28" s="48">
        <v>0</v>
      </c>
      <c r="G28" s="35"/>
      <c r="H28" s="35"/>
      <c r="I28" s="35"/>
      <c r="J28" s="35"/>
      <c r="K28" s="35"/>
      <c r="L28" s="35"/>
      <c r="M28" s="35"/>
    </row>
    <row r="29" spans="1:13" s="7" customFormat="1" ht="22.5" customHeight="1">
      <c r="A29" s="49" t="s">
        <v>20</v>
      </c>
      <c r="B29" s="50">
        <f>+B30+B34+B37+B38+B39+B40</f>
        <v>42159072</v>
      </c>
      <c r="C29" s="50">
        <f>+C30+C34+C37+C38+C39+C40</f>
        <v>47376297</v>
      </c>
      <c r="D29" s="50">
        <f>+D30+D34+D37+D38+D39+D40</f>
        <v>47376297</v>
      </c>
      <c r="E29" s="50">
        <f>+E30+E34+E37+E38+E39+E40</f>
        <v>5217225</v>
      </c>
      <c r="F29" s="51">
        <f aca="true" t="shared" si="2" ref="F29:F38">D29/B29</f>
        <v>1.1237509449923375</v>
      </c>
      <c r="G29" s="8"/>
      <c r="H29" s="8"/>
      <c r="I29" s="8"/>
      <c r="J29" s="8"/>
      <c r="K29" s="8"/>
      <c r="L29" s="8"/>
      <c r="M29" s="8"/>
    </row>
    <row r="30" spans="1:13" s="7" customFormat="1" ht="21.75" customHeight="1">
      <c r="A30" s="52" t="s">
        <v>21</v>
      </c>
      <c r="B30" s="53">
        <f>B31+B32</f>
        <v>29930000</v>
      </c>
      <c r="C30" s="53">
        <f>C31+C32</f>
        <v>35641522</v>
      </c>
      <c r="D30" s="53">
        <f>D31+D32</f>
        <v>35641522</v>
      </c>
      <c r="E30" s="53">
        <f>E31+E32</f>
        <v>5711522</v>
      </c>
      <c r="F30" s="48">
        <f t="shared" si="2"/>
        <v>1.190829335115269</v>
      </c>
      <c r="G30" s="8"/>
      <c r="H30" s="8"/>
      <c r="I30" s="8"/>
      <c r="J30" s="8"/>
      <c r="K30" s="8"/>
      <c r="L30" s="8"/>
      <c r="M30" s="8"/>
    </row>
    <row r="31" spans="1:13" s="58" customFormat="1" ht="22.5" customHeight="1">
      <c r="A31" s="54" t="s">
        <v>22</v>
      </c>
      <c r="B31" s="55">
        <f>+B21+B24</f>
        <v>290000</v>
      </c>
      <c r="C31" s="55">
        <f>+C21+C24</f>
        <v>352027</v>
      </c>
      <c r="D31" s="55">
        <f>+D21+D24</f>
        <v>352027</v>
      </c>
      <c r="E31" s="55">
        <f>+E21+E24</f>
        <v>62027</v>
      </c>
      <c r="F31" s="34">
        <f>D31/B31</f>
        <v>1.2138862068965517</v>
      </c>
      <c r="G31" s="56"/>
      <c r="H31" s="57"/>
      <c r="I31" s="56"/>
      <c r="J31" s="57"/>
      <c r="K31" s="56"/>
      <c r="L31" s="56"/>
      <c r="M31" s="56"/>
    </row>
    <row r="32" spans="1:13" s="58" customFormat="1" ht="33">
      <c r="A32" s="59" t="s">
        <v>23</v>
      </c>
      <c r="B32" s="55">
        <f>+B16+B17+B33+B20</f>
        <v>29640000</v>
      </c>
      <c r="C32" s="55">
        <f>+C16+C17+C33+C20</f>
        <v>35289495</v>
      </c>
      <c r="D32" s="55">
        <f>+D16+D17+D33+D20</f>
        <v>35289495</v>
      </c>
      <c r="E32" s="33">
        <f>+D32-B32</f>
        <v>5649495</v>
      </c>
      <c r="F32" s="34">
        <f>D32/B32</f>
        <v>1.1906037449392712</v>
      </c>
      <c r="G32" s="56"/>
      <c r="H32" s="57"/>
      <c r="I32" s="56"/>
      <c r="J32" s="57"/>
      <c r="K32" s="56"/>
      <c r="L32" s="56"/>
      <c r="M32" s="56"/>
    </row>
    <row r="33" spans="1:13" s="36" customFormat="1" ht="22.5" customHeight="1">
      <c r="A33" s="60" t="s">
        <v>24</v>
      </c>
      <c r="B33" s="39">
        <f>+B18*0.8</f>
        <v>26120000</v>
      </c>
      <c r="C33" s="39">
        <f>+C18</f>
        <v>30420696</v>
      </c>
      <c r="D33" s="39">
        <f>+D18</f>
        <v>30420696</v>
      </c>
      <c r="E33" s="40">
        <f>+D33-B33</f>
        <v>4300696</v>
      </c>
      <c r="F33" s="41">
        <f>D33/B33</f>
        <v>1.1646514548238898</v>
      </c>
      <c r="G33" s="35"/>
      <c r="H33" s="8"/>
      <c r="I33" s="35"/>
      <c r="J33" s="8"/>
      <c r="K33" s="35"/>
      <c r="L33" s="35"/>
      <c r="M33" s="35"/>
    </row>
    <row r="34" spans="1:13" s="36" customFormat="1" ht="22.5" customHeight="1">
      <c r="A34" s="61" t="s">
        <v>25</v>
      </c>
      <c r="B34" s="44">
        <f>SUM(B35:B36)</f>
        <v>5674241</v>
      </c>
      <c r="C34" s="44">
        <f>SUM(C35:C36)</f>
        <v>5674241</v>
      </c>
      <c r="D34" s="44">
        <f>SUM(D35:D36)</f>
        <v>5674241</v>
      </c>
      <c r="E34" s="44">
        <f>SUM(E35:E36)</f>
        <v>0</v>
      </c>
      <c r="F34" s="48">
        <f t="shared" si="2"/>
        <v>1</v>
      </c>
      <c r="G34" s="35"/>
      <c r="H34" s="35"/>
      <c r="I34" s="35"/>
      <c r="J34" s="35"/>
      <c r="K34" s="35"/>
      <c r="L34" s="35"/>
      <c r="M34" s="35"/>
    </row>
    <row r="35" spans="1:13" s="36" customFormat="1" ht="22.5" customHeight="1">
      <c r="A35" s="62" t="s">
        <v>26</v>
      </c>
      <c r="B35" s="31">
        <v>1986478</v>
      </c>
      <c r="C35" s="31">
        <v>1986478</v>
      </c>
      <c r="D35" s="31">
        <v>1986478</v>
      </c>
      <c r="E35" s="63">
        <f aca="true" t="shared" si="3" ref="E35:E40">+D35-B35</f>
        <v>0</v>
      </c>
      <c r="F35" s="34">
        <f t="shared" si="2"/>
        <v>1</v>
      </c>
      <c r="G35" s="35"/>
      <c r="H35" s="35"/>
      <c r="I35" s="35"/>
      <c r="J35" s="35"/>
      <c r="K35" s="35"/>
      <c r="L35" s="35"/>
      <c r="M35" s="35"/>
    </row>
    <row r="36" spans="1:13" s="36" customFormat="1" ht="22.5" customHeight="1">
      <c r="A36" s="62" t="s">
        <v>27</v>
      </c>
      <c r="B36" s="31">
        <v>3687763</v>
      </c>
      <c r="C36" s="31">
        <v>3687763</v>
      </c>
      <c r="D36" s="31">
        <v>3687763</v>
      </c>
      <c r="E36" s="63">
        <f t="shared" si="3"/>
        <v>0</v>
      </c>
      <c r="F36" s="34">
        <f t="shared" si="2"/>
        <v>1</v>
      </c>
      <c r="G36" s="35"/>
      <c r="H36" s="35"/>
      <c r="I36" s="35"/>
      <c r="J36" s="35"/>
      <c r="K36" s="35"/>
      <c r="L36" s="35"/>
      <c r="M36" s="35"/>
    </row>
    <row r="37" spans="1:13" s="67" customFormat="1" ht="22.5" customHeight="1">
      <c r="A37" s="64" t="s">
        <v>28</v>
      </c>
      <c r="B37" s="65">
        <v>6060534</v>
      </c>
      <c r="C37" s="65">
        <v>6060534</v>
      </c>
      <c r="D37" s="65">
        <v>6060534</v>
      </c>
      <c r="E37" s="66">
        <f t="shared" si="3"/>
        <v>0</v>
      </c>
      <c r="F37" s="48">
        <f t="shared" si="2"/>
        <v>1</v>
      </c>
      <c r="G37" s="57"/>
      <c r="H37" s="57"/>
      <c r="I37" s="57"/>
      <c r="J37" s="57"/>
      <c r="K37" s="57"/>
      <c r="L37" s="57"/>
      <c r="M37" s="57"/>
    </row>
    <row r="38" spans="1:13" s="67" customFormat="1" ht="33">
      <c r="A38" s="68" t="s">
        <v>29</v>
      </c>
      <c r="B38" s="65">
        <v>494297</v>
      </c>
      <c r="C38" s="65">
        <v>0</v>
      </c>
      <c r="D38" s="65">
        <v>0</v>
      </c>
      <c r="E38" s="69">
        <f t="shared" si="3"/>
        <v>-494297</v>
      </c>
      <c r="F38" s="48">
        <f t="shared" si="2"/>
        <v>0</v>
      </c>
      <c r="G38" s="57"/>
      <c r="H38" s="57"/>
      <c r="I38" s="57"/>
      <c r="J38" s="57"/>
      <c r="K38" s="57"/>
      <c r="L38" s="57"/>
      <c r="M38" s="57"/>
    </row>
    <row r="39" spans="1:13" s="67" customFormat="1" ht="33">
      <c r="A39" s="68" t="s">
        <v>30</v>
      </c>
      <c r="B39" s="65">
        <v>0</v>
      </c>
      <c r="C39" s="65">
        <v>0</v>
      </c>
      <c r="D39" s="65">
        <v>0</v>
      </c>
      <c r="E39" s="70">
        <f t="shared" si="3"/>
        <v>0</v>
      </c>
      <c r="F39" s="48">
        <v>0</v>
      </c>
      <c r="G39" s="57"/>
      <c r="H39" s="57"/>
      <c r="I39" s="57"/>
      <c r="J39" s="57"/>
      <c r="K39" s="57"/>
      <c r="L39" s="57"/>
      <c r="M39" s="57"/>
    </row>
    <row r="40" spans="1:13" s="7" customFormat="1" ht="16.5">
      <c r="A40" s="45" t="s">
        <v>31</v>
      </c>
      <c r="B40" s="44">
        <v>0</v>
      </c>
      <c r="C40" s="44">
        <v>0</v>
      </c>
      <c r="D40" s="44">
        <v>0</v>
      </c>
      <c r="E40" s="70">
        <f t="shared" si="3"/>
        <v>0</v>
      </c>
      <c r="F40" s="48">
        <v>0</v>
      </c>
      <c r="G40" s="8"/>
      <c r="H40" s="8"/>
      <c r="I40" s="8"/>
      <c r="J40" s="8"/>
      <c r="K40" s="8"/>
      <c r="L40" s="8"/>
      <c r="M40" s="8"/>
    </row>
    <row r="41" spans="1:13" s="36" customFormat="1" ht="22.5" customHeight="1">
      <c r="A41" s="71" t="s">
        <v>32</v>
      </c>
      <c r="B41" s="50">
        <f>+B42+B152+B164+B165+B167</f>
        <v>42159072</v>
      </c>
      <c r="C41" s="50">
        <f>+C42+C152+C164+C165+C167</f>
        <v>41785740</v>
      </c>
      <c r="D41" s="50">
        <f>+D42+D152+D164+D165+D167</f>
        <v>41785740</v>
      </c>
      <c r="E41" s="72">
        <f>+E42+E152+E164+E165+E167</f>
        <v>-373332</v>
      </c>
      <c r="F41" s="73">
        <f>D41/B41</f>
        <v>0.9911446817425204</v>
      </c>
      <c r="G41" s="35"/>
      <c r="H41" s="35"/>
      <c r="I41" s="35"/>
      <c r="J41" s="35"/>
      <c r="K41" s="35"/>
      <c r="L41" s="35"/>
      <c r="M41" s="35"/>
    </row>
    <row r="42" spans="1:13" s="7" customFormat="1" ht="22.5" customHeight="1">
      <c r="A42" s="74" t="s">
        <v>33</v>
      </c>
      <c r="B42" s="75">
        <f>+B43+B74+B76+B92+B94+B111+B118+B133+B140+B149</f>
        <v>26120000</v>
      </c>
      <c r="C42" s="75">
        <f>+C43+C74+C76+C92+C94+C111+C118+C133+C140+C149</f>
        <v>25927081</v>
      </c>
      <c r="D42" s="75">
        <f>+D43+D74+D76+D92+D94+D111+D118+D133+D140+D149</f>
        <v>25927081</v>
      </c>
      <c r="E42" s="76">
        <f>+E43+E74+E76+E92+E94+E111+E118+E133+E140+E149</f>
        <v>-192919</v>
      </c>
      <c r="F42" s="77">
        <f>D42/B42</f>
        <v>0.9926141271056662</v>
      </c>
      <c r="G42" s="8"/>
      <c r="H42" s="8"/>
      <c r="I42" s="8"/>
      <c r="J42" s="8"/>
      <c r="K42" s="8"/>
      <c r="L42" s="8"/>
      <c r="M42" s="8"/>
    </row>
    <row r="43" spans="1:13" s="67" customFormat="1" ht="16.5">
      <c r="A43" s="78" t="s">
        <v>34</v>
      </c>
      <c r="B43" s="79">
        <f>SUM(B44:B73)</f>
        <v>26120000</v>
      </c>
      <c r="C43" s="79">
        <f>SUM(C44:C73)</f>
        <v>25927081</v>
      </c>
      <c r="D43" s="79">
        <f>SUM(D44:D73)</f>
        <v>25927081</v>
      </c>
      <c r="E43" s="80">
        <f>SUM(E44:E73)</f>
        <v>-192919</v>
      </c>
      <c r="F43" s="81">
        <f>D43/B43</f>
        <v>0.9926141271056662</v>
      </c>
      <c r="G43" s="57"/>
      <c r="H43" s="57"/>
      <c r="I43" s="57"/>
      <c r="J43" s="57"/>
      <c r="K43" s="57"/>
      <c r="L43" s="57"/>
      <c r="M43" s="57"/>
    </row>
    <row r="44" spans="1:13" s="7" customFormat="1" ht="16.5">
      <c r="A44" s="82" t="s">
        <v>35</v>
      </c>
      <c r="B44" s="83"/>
      <c r="C44" s="83"/>
      <c r="D44" s="83"/>
      <c r="E44" s="63"/>
      <c r="F44" s="84"/>
      <c r="G44" s="8"/>
      <c r="H44" s="8"/>
      <c r="I44" s="8"/>
      <c r="J44" s="8"/>
      <c r="K44" s="8"/>
      <c r="L44" s="8"/>
      <c r="M44" s="8"/>
    </row>
    <row r="45" spans="1:13" s="7" customFormat="1" ht="16.5">
      <c r="A45" s="62" t="s">
        <v>36</v>
      </c>
      <c r="B45" s="83">
        <v>101000</v>
      </c>
      <c r="C45" s="83">
        <v>100822</v>
      </c>
      <c r="D45" s="83">
        <v>100822</v>
      </c>
      <c r="E45" s="33">
        <f>+D45-B45</f>
        <v>-178</v>
      </c>
      <c r="F45" s="84">
        <f>D45/B45</f>
        <v>0.9982376237623762</v>
      </c>
      <c r="G45" s="56"/>
      <c r="H45" s="8"/>
      <c r="I45" s="8"/>
      <c r="J45" s="8"/>
      <c r="K45" s="8"/>
      <c r="L45" s="8"/>
      <c r="M45" s="8"/>
    </row>
    <row r="46" spans="1:13" s="7" customFormat="1" ht="33">
      <c r="A46" s="82" t="s">
        <v>37</v>
      </c>
      <c r="B46" s="83"/>
      <c r="C46" s="83"/>
      <c r="D46" s="83"/>
      <c r="E46" s="63"/>
      <c r="F46" s="34"/>
      <c r="G46" s="56"/>
      <c r="H46" s="8"/>
      <c r="I46" s="8"/>
      <c r="J46" s="8"/>
      <c r="K46" s="8"/>
      <c r="L46" s="8"/>
      <c r="M46" s="8"/>
    </row>
    <row r="47" spans="1:13" s="7" customFormat="1" ht="16.5">
      <c r="A47" s="30" t="s">
        <v>38</v>
      </c>
      <c r="B47" s="83">
        <v>99000</v>
      </c>
      <c r="C47" s="83">
        <v>98820</v>
      </c>
      <c r="D47" s="83">
        <v>98820</v>
      </c>
      <c r="E47" s="33">
        <f>+D47-B47</f>
        <v>-180</v>
      </c>
      <c r="F47" s="84">
        <f>D47/B47</f>
        <v>0.9981818181818182</v>
      </c>
      <c r="G47" s="56"/>
      <c r="H47" s="8"/>
      <c r="I47" s="8"/>
      <c r="J47" s="8"/>
      <c r="K47" s="8"/>
      <c r="L47" s="8"/>
      <c r="M47" s="8"/>
    </row>
    <row r="48" spans="1:13" s="7" customFormat="1" ht="16.5">
      <c r="A48" s="30" t="s">
        <v>39</v>
      </c>
      <c r="B48" s="83">
        <v>750000</v>
      </c>
      <c r="C48" s="83">
        <v>750000</v>
      </c>
      <c r="D48" s="83">
        <v>750000</v>
      </c>
      <c r="E48" s="63">
        <f aca="true" t="shared" si="4" ref="E48:E62">+D48-B48</f>
        <v>0</v>
      </c>
      <c r="F48" s="34">
        <f aca="true" t="shared" si="5" ref="F48:F62">D48/B48</f>
        <v>1</v>
      </c>
      <c r="G48" s="56"/>
      <c r="H48" s="8"/>
      <c r="I48" s="8"/>
      <c r="J48" s="8"/>
      <c r="K48" s="8"/>
      <c r="L48" s="8"/>
      <c r="M48" s="8"/>
    </row>
    <row r="49" spans="1:13" s="7" customFormat="1" ht="16.5">
      <c r="A49" s="30" t="s">
        <v>40</v>
      </c>
      <c r="B49" s="83">
        <v>101000</v>
      </c>
      <c r="C49" s="83">
        <v>100650</v>
      </c>
      <c r="D49" s="83">
        <v>100650</v>
      </c>
      <c r="E49" s="33">
        <f t="shared" si="4"/>
        <v>-350</v>
      </c>
      <c r="F49" s="84">
        <f t="shared" si="5"/>
        <v>0.9965346534653465</v>
      </c>
      <c r="G49" s="56"/>
      <c r="H49" s="8"/>
      <c r="I49" s="8"/>
      <c r="J49" s="8"/>
      <c r="K49" s="8"/>
      <c r="L49" s="8"/>
      <c r="M49" s="8"/>
    </row>
    <row r="50" spans="1:13" s="7" customFormat="1" ht="16.5">
      <c r="A50" s="30" t="s">
        <v>41</v>
      </c>
      <c r="B50" s="83">
        <v>69000</v>
      </c>
      <c r="C50" s="83">
        <v>68750</v>
      </c>
      <c r="D50" s="83">
        <v>68750</v>
      </c>
      <c r="E50" s="33">
        <f t="shared" si="4"/>
        <v>-250</v>
      </c>
      <c r="F50" s="84">
        <f t="shared" si="5"/>
        <v>0.9963768115942029</v>
      </c>
      <c r="G50" s="56"/>
      <c r="H50" s="8"/>
      <c r="I50" s="8"/>
      <c r="J50" s="8"/>
      <c r="K50" s="8"/>
      <c r="L50" s="8"/>
      <c r="M50" s="8"/>
    </row>
    <row r="51" spans="1:13" s="7" customFormat="1" ht="33">
      <c r="A51" s="30" t="s">
        <v>42</v>
      </c>
      <c r="B51" s="83">
        <v>199000</v>
      </c>
      <c r="C51" s="83">
        <v>198645</v>
      </c>
      <c r="D51" s="83">
        <v>198645</v>
      </c>
      <c r="E51" s="33">
        <f t="shared" si="4"/>
        <v>-355</v>
      </c>
      <c r="F51" s="84">
        <f t="shared" si="5"/>
        <v>0.99821608040201</v>
      </c>
      <c r="G51" s="56"/>
      <c r="H51" s="8"/>
      <c r="I51" s="8"/>
      <c r="J51" s="8"/>
      <c r="K51" s="8"/>
      <c r="L51" s="8"/>
      <c r="M51" s="8"/>
    </row>
    <row r="52" spans="1:13" s="5" customFormat="1" ht="16.5">
      <c r="A52" s="30" t="s">
        <v>43</v>
      </c>
      <c r="B52" s="85">
        <v>220000</v>
      </c>
      <c r="C52" s="85">
        <v>117011</v>
      </c>
      <c r="D52" s="85">
        <v>117011</v>
      </c>
      <c r="E52" s="33">
        <f t="shared" si="4"/>
        <v>-102989</v>
      </c>
      <c r="F52" s="86">
        <f t="shared" si="5"/>
        <v>0.5318681818181819</v>
      </c>
      <c r="G52" s="2"/>
      <c r="H52" s="6"/>
      <c r="I52" s="6"/>
      <c r="J52" s="6"/>
      <c r="K52" s="6"/>
      <c r="L52" s="6"/>
      <c r="M52" s="6"/>
    </row>
    <row r="53" spans="1:13" s="11" customFormat="1" ht="33">
      <c r="A53" s="30" t="s">
        <v>44</v>
      </c>
      <c r="B53" s="83">
        <v>636000</v>
      </c>
      <c r="C53" s="83">
        <v>635450</v>
      </c>
      <c r="D53" s="83">
        <v>635450</v>
      </c>
      <c r="E53" s="33">
        <f t="shared" si="4"/>
        <v>-550</v>
      </c>
      <c r="F53" s="84">
        <f t="shared" si="5"/>
        <v>0.9991352201257861</v>
      </c>
      <c r="G53" s="87"/>
      <c r="H53" s="12"/>
      <c r="I53" s="12"/>
      <c r="J53" s="12"/>
      <c r="K53" s="12"/>
      <c r="L53" s="12"/>
      <c r="M53" s="12"/>
    </row>
    <row r="54" spans="1:13" s="11" customFormat="1" ht="16.5">
      <c r="A54" s="30" t="s">
        <v>45</v>
      </c>
      <c r="B54" s="83">
        <v>593000</v>
      </c>
      <c r="C54" s="83">
        <v>592203</v>
      </c>
      <c r="D54" s="83">
        <v>592203</v>
      </c>
      <c r="E54" s="33">
        <f t="shared" si="4"/>
        <v>-797</v>
      </c>
      <c r="F54" s="84">
        <f t="shared" si="5"/>
        <v>0.9986559865092749</v>
      </c>
      <c r="G54" s="87"/>
      <c r="H54" s="12"/>
      <c r="I54" s="12"/>
      <c r="J54" s="12"/>
      <c r="K54" s="12"/>
      <c r="L54" s="12"/>
      <c r="M54" s="12"/>
    </row>
    <row r="55" spans="1:13" s="89" customFormat="1" ht="16.5">
      <c r="A55" s="30" t="s">
        <v>46</v>
      </c>
      <c r="B55" s="83">
        <v>202000</v>
      </c>
      <c r="C55" s="83">
        <v>201300</v>
      </c>
      <c r="D55" s="83">
        <v>201300</v>
      </c>
      <c r="E55" s="33">
        <f t="shared" si="4"/>
        <v>-700</v>
      </c>
      <c r="F55" s="84">
        <f t="shared" si="5"/>
        <v>0.9965346534653465</v>
      </c>
      <c r="G55" s="87"/>
      <c r="H55" s="88"/>
      <c r="I55" s="88"/>
      <c r="J55" s="88"/>
      <c r="K55" s="88"/>
      <c r="L55" s="88"/>
      <c r="M55" s="88"/>
    </row>
    <row r="56" spans="1:13" s="89" customFormat="1" ht="16.5">
      <c r="A56" s="30" t="s">
        <v>47</v>
      </c>
      <c r="B56" s="83">
        <v>293000</v>
      </c>
      <c r="C56" s="83">
        <v>292800</v>
      </c>
      <c r="D56" s="83">
        <v>292800</v>
      </c>
      <c r="E56" s="33">
        <f t="shared" si="4"/>
        <v>-200</v>
      </c>
      <c r="F56" s="84">
        <f t="shared" si="5"/>
        <v>0.9993174061433447</v>
      </c>
      <c r="G56" s="87"/>
      <c r="H56" s="88"/>
      <c r="I56" s="88"/>
      <c r="J56" s="88"/>
      <c r="K56" s="88"/>
      <c r="L56" s="88"/>
      <c r="M56" s="88"/>
    </row>
    <row r="57" spans="1:13" s="89" customFormat="1" ht="16.5">
      <c r="A57" s="30" t="s">
        <v>48</v>
      </c>
      <c r="B57" s="83">
        <v>46000</v>
      </c>
      <c r="C57" s="83">
        <v>44652</v>
      </c>
      <c r="D57" s="83">
        <v>44652</v>
      </c>
      <c r="E57" s="33">
        <f t="shared" si="4"/>
        <v>-1348</v>
      </c>
      <c r="F57" s="84">
        <f t="shared" si="5"/>
        <v>0.9706956521739131</v>
      </c>
      <c r="G57" s="87"/>
      <c r="H57" s="88"/>
      <c r="I57" s="88"/>
      <c r="J57" s="88"/>
      <c r="K57" s="88"/>
      <c r="L57" s="88"/>
      <c r="M57" s="88"/>
    </row>
    <row r="58" spans="1:13" s="89" customFormat="1" ht="16.5">
      <c r="A58" s="30" t="s">
        <v>49</v>
      </c>
      <c r="B58" s="83">
        <v>44000</v>
      </c>
      <c r="C58" s="83">
        <v>43920</v>
      </c>
      <c r="D58" s="83">
        <v>43920</v>
      </c>
      <c r="E58" s="33">
        <f t="shared" si="4"/>
        <v>-80</v>
      </c>
      <c r="F58" s="84">
        <f t="shared" si="5"/>
        <v>0.9981818181818182</v>
      </c>
      <c r="G58" s="87"/>
      <c r="H58" s="88"/>
      <c r="I58" s="88"/>
      <c r="J58" s="88"/>
      <c r="K58" s="88"/>
      <c r="L58" s="88"/>
      <c r="M58" s="88"/>
    </row>
    <row r="59" spans="1:13" s="89" customFormat="1" ht="16.5">
      <c r="A59" s="30" t="s">
        <v>50</v>
      </c>
      <c r="B59" s="83">
        <v>32000</v>
      </c>
      <c r="C59" s="83">
        <v>31476</v>
      </c>
      <c r="D59" s="83">
        <v>31476</v>
      </c>
      <c r="E59" s="33">
        <f t="shared" si="4"/>
        <v>-524</v>
      </c>
      <c r="F59" s="84">
        <f t="shared" si="5"/>
        <v>0.983625</v>
      </c>
      <c r="G59" s="87"/>
      <c r="H59" s="88"/>
      <c r="I59" s="88"/>
      <c r="J59" s="88"/>
      <c r="K59" s="88"/>
      <c r="L59" s="88"/>
      <c r="M59" s="88"/>
    </row>
    <row r="60" spans="1:13" s="89" customFormat="1" ht="16.5">
      <c r="A60" s="30" t="s">
        <v>51</v>
      </c>
      <c r="B60" s="83">
        <v>85000</v>
      </c>
      <c r="C60" s="83">
        <v>84425</v>
      </c>
      <c r="D60" s="83">
        <v>84425</v>
      </c>
      <c r="E60" s="33">
        <f t="shared" si="4"/>
        <v>-575</v>
      </c>
      <c r="F60" s="84">
        <f t="shared" si="5"/>
        <v>0.9932352941176471</v>
      </c>
      <c r="G60" s="87"/>
      <c r="H60" s="88"/>
      <c r="I60" s="88"/>
      <c r="J60" s="88"/>
      <c r="K60" s="88"/>
      <c r="L60" s="88"/>
      <c r="M60" s="88"/>
    </row>
    <row r="61" spans="1:13" s="89" customFormat="1" ht="16.5">
      <c r="A61" s="30" t="s">
        <v>52</v>
      </c>
      <c r="B61" s="83">
        <v>45000</v>
      </c>
      <c r="C61" s="83">
        <v>43920</v>
      </c>
      <c r="D61" s="83">
        <v>43920</v>
      </c>
      <c r="E61" s="33">
        <f t="shared" si="4"/>
        <v>-1080</v>
      </c>
      <c r="F61" s="84">
        <f t="shared" si="5"/>
        <v>0.976</v>
      </c>
      <c r="G61" s="87"/>
      <c r="H61" s="88"/>
      <c r="I61" s="88"/>
      <c r="J61" s="88"/>
      <c r="K61" s="88"/>
      <c r="L61" s="88"/>
      <c r="M61" s="88"/>
    </row>
    <row r="62" spans="1:13" s="89" customFormat="1" ht="16.5">
      <c r="A62" s="30" t="s">
        <v>53</v>
      </c>
      <c r="B62" s="83">
        <v>800000</v>
      </c>
      <c r="C62" s="83">
        <v>799460</v>
      </c>
      <c r="D62" s="83">
        <v>799460</v>
      </c>
      <c r="E62" s="33">
        <f t="shared" si="4"/>
        <v>-540</v>
      </c>
      <c r="F62" s="84">
        <f t="shared" si="5"/>
        <v>0.999325</v>
      </c>
      <c r="G62" s="87"/>
      <c r="H62" s="88"/>
      <c r="I62" s="88"/>
      <c r="J62" s="88"/>
      <c r="K62" s="88"/>
      <c r="L62" s="88"/>
      <c r="M62" s="88"/>
    </row>
    <row r="63" spans="1:13" s="89" customFormat="1" ht="33">
      <c r="A63" s="90" t="s">
        <v>54</v>
      </c>
      <c r="B63" s="83"/>
      <c r="C63" s="79"/>
      <c r="D63" s="79"/>
      <c r="E63" s="63"/>
      <c r="F63" s="34"/>
      <c r="G63" s="87"/>
      <c r="H63" s="88"/>
      <c r="I63" s="88"/>
      <c r="J63" s="88"/>
      <c r="K63" s="88"/>
      <c r="L63" s="88"/>
      <c r="M63" s="88"/>
    </row>
    <row r="64" spans="1:13" s="89" customFormat="1" ht="33">
      <c r="A64" s="30" t="s">
        <v>55</v>
      </c>
      <c r="B64" s="83">
        <v>7266000</v>
      </c>
      <c r="C64" s="83">
        <v>7266000</v>
      </c>
      <c r="D64" s="83">
        <v>7266000</v>
      </c>
      <c r="E64" s="63">
        <f>+D64-B64</f>
        <v>0</v>
      </c>
      <c r="F64" s="34">
        <f>D64/B64</f>
        <v>1</v>
      </c>
      <c r="G64" s="87"/>
      <c r="H64" s="88"/>
      <c r="I64" s="88"/>
      <c r="J64" s="88"/>
      <c r="K64" s="88"/>
      <c r="L64" s="88"/>
      <c r="M64" s="88"/>
    </row>
    <row r="65" spans="1:13" s="89" customFormat="1" ht="33">
      <c r="A65" s="30" t="s">
        <v>56</v>
      </c>
      <c r="B65" s="83">
        <v>850000</v>
      </c>
      <c r="C65" s="83">
        <v>849310</v>
      </c>
      <c r="D65" s="83">
        <v>849310</v>
      </c>
      <c r="E65" s="33">
        <f aca="true" t="shared" si="6" ref="E65:E73">+D65-B65</f>
        <v>-690</v>
      </c>
      <c r="F65" s="84">
        <f aca="true" t="shared" si="7" ref="F65:F73">D65/B65</f>
        <v>0.9991882352941176</v>
      </c>
      <c r="G65" s="87"/>
      <c r="H65" s="88"/>
      <c r="I65" s="88"/>
      <c r="J65" s="88"/>
      <c r="K65" s="88"/>
      <c r="L65" s="88"/>
      <c r="M65" s="88"/>
    </row>
    <row r="66" spans="1:13" s="89" customFormat="1" ht="33">
      <c r="A66" s="30" t="s">
        <v>57</v>
      </c>
      <c r="B66" s="83">
        <v>687000</v>
      </c>
      <c r="C66" s="83">
        <v>686353</v>
      </c>
      <c r="D66" s="83">
        <v>686353</v>
      </c>
      <c r="E66" s="33">
        <f t="shared" si="6"/>
        <v>-647</v>
      </c>
      <c r="F66" s="84">
        <f t="shared" si="7"/>
        <v>0.9990582241630277</v>
      </c>
      <c r="G66" s="87"/>
      <c r="H66" s="88"/>
      <c r="I66" s="88"/>
      <c r="J66" s="88"/>
      <c r="K66" s="88"/>
      <c r="L66" s="88"/>
      <c r="M66" s="88"/>
    </row>
    <row r="67" spans="1:13" s="89" customFormat="1" ht="16.5">
      <c r="A67" s="30" t="s">
        <v>58</v>
      </c>
      <c r="B67" s="83">
        <v>1168000</v>
      </c>
      <c r="C67" s="83">
        <v>1167272</v>
      </c>
      <c r="D67" s="83">
        <v>1167272</v>
      </c>
      <c r="E67" s="33">
        <f t="shared" si="6"/>
        <v>-728</v>
      </c>
      <c r="F67" s="84">
        <f t="shared" si="7"/>
        <v>0.9993767123287671</v>
      </c>
      <c r="G67" s="87"/>
      <c r="H67" s="88"/>
      <c r="I67" s="88"/>
      <c r="J67" s="88"/>
      <c r="K67" s="88"/>
      <c r="L67" s="88"/>
      <c r="M67" s="88"/>
    </row>
    <row r="68" spans="1:13" s="89" customFormat="1" ht="33">
      <c r="A68" s="30" t="s">
        <v>59</v>
      </c>
      <c r="B68" s="83">
        <v>500000</v>
      </c>
      <c r="C68" s="83">
        <v>484746</v>
      </c>
      <c r="D68" s="83">
        <v>484746</v>
      </c>
      <c r="E68" s="33">
        <f t="shared" si="6"/>
        <v>-15254</v>
      </c>
      <c r="F68" s="84">
        <f t="shared" si="7"/>
        <v>0.969492</v>
      </c>
      <c r="G68" s="87"/>
      <c r="H68" s="88"/>
      <c r="I68" s="88"/>
      <c r="J68" s="88"/>
      <c r="K68" s="88"/>
      <c r="L68" s="88"/>
      <c r="M68" s="88"/>
    </row>
    <row r="69" spans="1:13" s="89" customFormat="1" ht="33">
      <c r="A69" s="30" t="s">
        <v>60</v>
      </c>
      <c r="B69" s="83">
        <v>900000</v>
      </c>
      <c r="C69" s="83">
        <v>847036</v>
      </c>
      <c r="D69" s="83">
        <v>847036</v>
      </c>
      <c r="E69" s="33">
        <f t="shared" si="6"/>
        <v>-52964</v>
      </c>
      <c r="F69" s="84">
        <f t="shared" si="7"/>
        <v>0.9411511111111112</v>
      </c>
      <c r="G69" s="87"/>
      <c r="H69" s="88"/>
      <c r="I69" s="88"/>
      <c r="J69" s="88"/>
      <c r="K69" s="88"/>
      <c r="L69" s="88"/>
      <c r="M69" s="88"/>
    </row>
    <row r="70" spans="1:13" s="89" customFormat="1" ht="33">
      <c r="A70" s="30" t="s">
        <v>61</v>
      </c>
      <c r="B70" s="83">
        <v>3300000</v>
      </c>
      <c r="C70" s="83">
        <v>3300000</v>
      </c>
      <c r="D70" s="83">
        <v>3300000</v>
      </c>
      <c r="E70" s="63">
        <f t="shared" si="6"/>
        <v>0</v>
      </c>
      <c r="F70" s="34">
        <f t="shared" si="7"/>
        <v>1</v>
      </c>
      <c r="G70" s="87"/>
      <c r="H70" s="88"/>
      <c r="I70" s="88"/>
      <c r="J70" s="88"/>
      <c r="K70" s="88"/>
      <c r="L70" s="88"/>
      <c r="M70" s="88"/>
    </row>
    <row r="71" spans="1:13" s="89" customFormat="1" ht="16.5">
      <c r="A71" s="30" t="s">
        <v>62</v>
      </c>
      <c r="B71" s="83">
        <v>703000</v>
      </c>
      <c r="C71" s="83">
        <v>691061</v>
      </c>
      <c r="D71" s="83">
        <v>691061</v>
      </c>
      <c r="E71" s="33">
        <f t="shared" si="6"/>
        <v>-11939</v>
      </c>
      <c r="F71" s="84">
        <f t="shared" si="7"/>
        <v>0.9830170697012802</v>
      </c>
      <c r="G71" s="87"/>
      <c r="H71" s="88"/>
      <c r="I71" s="88"/>
      <c r="J71" s="88"/>
      <c r="K71" s="88"/>
      <c r="L71" s="88"/>
      <c r="M71" s="88"/>
    </row>
    <row r="72" spans="1:13" s="89" customFormat="1" ht="33">
      <c r="A72" s="30" t="s">
        <v>63</v>
      </c>
      <c r="B72" s="83">
        <v>6000000</v>
      </c>
      <c r="C72" s="83">
        <v>5999999</v>
      </c>
      <c r="D72" s="83">
        <v>5999999</v>
      </c>
      <c r="E72" s="33">
        <f t="shared" si="6"/>
        <v>-1</v>
      </c>
      <c r="F72" s="34">
        <f t="shared" si="7"/>
        <v>0.9999998333333333</v>
      </c>
      <c r="G72" s="87"/>
      <c r="H72" s="88"/>
      <c r="I72" s="88"/>
      <c r="J72" s="88"/>
      <c r="K72" s="88"/>
      <c r="L72" s="88"/>
      <c r="M72" s="88"/>
    </row>
    <row r="73" spans="1:13" s="89" customFormat="1" ht="16.5">
      <c r="A73" s="30" t="s">
        <v>64</v>
      </c>
      <c r="B73" s="83">
        <v>431000</v>
      </c>
      <c r="C73" s="83">
        <v>431000</v>
      </c>
      <c r="D73" s="83">
        <v>431000</v>
      </c>
      <c r="E73" s="63">
        <f t="shared" si="6"/>
        <v>0</v>
      </c>
      <c r="F73" s="34">
        <f t="shared" si="7"/>
        <v>1</v>
      </c>
      <c r="G73" s="87"/>
      <c r="H73" s="88"/>
      <c r="I73" s="88"/>
      <c r="J73" s="88"/>
      <c r="K73" s="88"/>
      <c r="L73" s="88"/>
      <c r="M73" s="88"/>
    </row>
    <row r="74" spans="1:13" s="89" customFormat="1" ht="16.5" hidden="1">
      <c r="A74" s="91" t="s">
        <v>65</v>
      </c>
      <c r="B74" s="79">
        <v>0</v>
      </c>
      <c r="C74" s="79">
        <v>0</v>
      </c>
      <c r="D74" s="79">
        <v>0</v>
      </c>
      <c r="E74" s="70">
        <f>+D74-B74</f>
        <v>0</v>
      </c>
      <c r="F74" s="48">
        <v>0</v>
      </c>
      <c r="G74" s="88"/>
      <c r="H74" s="88"/>
      <c r="I74" s="88"/>
      <c r="J74" s="88"/>
      <c r="K74" s="88"/>
      <c r="L74" s="88"/>
      <c r="M74" s="88"/>
    </row>
    <row r="75" spans="1:13" s="89" customFormat="1" ht="16.5" hidden="1">
      <c r="A75" s="92"/>
      <c r="B75" s="83"/>
      <c r="C75" s="83"/>
      <c r="D75" s="83"/>
      <c r="E75" s="63"/>
      <c r="F75" s="34"/>
      <c r="G75" s="88"/>
      <c r="H75" s="88"/>
      <c r="I75" s="88"/>
      <c r="J75" s="88"/>
      <c r="K75" s="88"/>
      <c r="L75" s="88"/>
      <c r="M75" s="88"/>
    </row>
    <row r="76" spans="1:13" s="89" customFormat="1" ht="33" hidden="1">
      <c r="A76" s="91" t="s">
        <v>66</v>
      </c>
      <c r="B76" s="79">
        <v>0</v>
      </c>
      <c r="C76" s="79">
        <v>0</v>
      </c>
      <c r="D76" s="79">
        <v>0</v>
      </c>
      <c r="E76" s="70">
        <f>+D76-B76</f>
        <v>0</v>
      </c>
      <c r="F76" s="48">
        <v>0</v>
      </c>
      <c r="G76" s="88"/>
      <c r="H76" s="88"/>
      <c r="I76" s="88"/>
      <c r="J76" s="88"/>
      <c r="K76" s="88"/>
      <c r="L76" s="88"/>
      <c r="M76" s="88"/>
    </row>
    <row r="77" spans="1:13" s="89" customFormat="1" ht="16.5" hidden="1">
      <c r="A77" s="92"/>
      <c r="B77" s="83"/>
      <c r="C77" s="83"/>
      <c r="D77" s="83"/>
      <c r="E77" s="63"/>
      <c r="F77" s="34"/>
      <c r="G77" s="88"/>
      <c r="H77" s="88"/>
      <c r="I77" s="88"/>
      <c r="J77" s="88"/>
      <c r="K77" s="88"/>
      <c r="L77" s="88"/>
      <c r="M77" s="88"/>
    </row>
    <row r="78" spans="1:13" s="89" customFormat="1" ht="16.5" hidden="1">
      <c r="A78" s="92"/>
      <c r="B78" s="83"/>
      <c r="C78" s="83"/>
      <c r="D78" s="83"/>
      <c r="E78" s="63"/>
      <c r="F78" s="34"/>
      <c r="G78" s="88"/>
      <c r="H78" s="88"/>
      <c r="I78" s="88"/>
      <c r="J78" s="88"/>
      <c r="K78" s="88"/>
      <c r="L78" s="88"/>
      <c r="M78" s="88"/>
    </row>
    <row r="79" spans="1:13" s="89" customFormat="1" ht="16.5" hidden="1">
      <c r="A79" s="92"/>
      <c r="B79" s="83"/>
      <c r="C79" s="83"/>
      <c r="D79" s="83"/>
      <c r="E79" s="63"/>
      <c r="F79" s="34"/>
      <c r="G79" s="88"/>
      <c r="H79" s="88"/>
      <c r="I79" s="88"/>
      <c r="J79" s="88"/>
      <c r="K79" s="88"/>
      <c r="L79" s="88"/>
      <c r="M79" s="88"/>
    </row>
    <row r="80" spans="1:13" s="89" customFormat="1" ht="16.5" hidden="1">
      <c r="A80" s="92"/>
      <c r="B80" s="83"/>
      <c r="C80" s="83"/>
      <c r="D80" s="83"/>
      <c r="E80" s="63"/>
      <c r="F80" s="34"/>
      <c r="G80" s="88"/>
      <c r="H80" s="88"/>
      <c r="I80" s="88"/>
      <c r="J80" s="88"/>
      <c r="K80" s="88"/>
      <c r="L80" s="88"/>
      <c r="M80" s="88"/>
    </row>
    <row r="81" spans="1:13" s="89" customFormat="1" ht="16.5" hidden="1">
      <c r="A81" s="92"/>
      <c r="B81" s="83"/>
      <c r="C81" s="83"/>
      <c r="D81" s="83"/>
      <c r="E81" s="63"/>
      <c r="F81" s="34"/>
      <c r="G81" s="88"/>
      <c r="H81" s="88"/>
      <c r="I81" s="88"/>
      <c r="J81" s="88"/>
      <c r="K81" s="88"/>
      <c r="L81" s="88"/>
      <c r="M81" s="88"/>
    </row>
    <row r="82" spans="1:13" s="89" customFormat="1" ht="16.5" hidden="1">
      <c r="A82" s="92"/>
      <c r="B82" s="83"/>
      <c r="C82" s="83"/>
      <c r="D82" s="83"/>
      <c r="E82" s="63"/>
      <c r="F82" s="34"/>
      <c r="G82" s="88"/>
      <c r="H82" s="88"/>
      <c r="I82" s="88"/>
      <c r="J82" s="88"/>
      <c r="K82" s="88"/>
      <c r="L82" s="88"/>
      <c r="M82" s="88"/>
    </row>
    <row r="83" spans="1:13" s="89" customFormat="1" ht="16.5" hidden="1">
      <c r="A83" s="92"/>
      <c r="B83" s="83"/>
      <c r="C83" s="83"/>
      <c r="D83" s="83"/>
      <c r="E83" s="63"/>
      <c r="F83" s="34"/>
      <c r="G83" s="88"/>
      <c r="H83" s="88"/>
      <c r="I83" s="88"/>
      <c r="J83" s="88"/>
      <c r="K83" s="88"/>
      <c r="L83" s="88"/>
      <c r="M83" s="88"/>
    </row>
    <row r="84" spans="1:13" s="89" customFormat="1" ht="16.5" hidden="1">
      <c r="A84" s="92"/>
      <c r="B84" s="83"/>
      <c r="C84" s="83"/>
      <c r="D84" s="83"/>
      <c r="E84" s="63"/>
      <c r="F84" s="34"/>
      <c r="G84" s="88"/>
      <c r="H84" s="88"/>
      <c r="I84" s="88"/>
      <c r="J84" s="88"/>
      <c r="K84" s="88"/>
      <c r="L84" s="88"/>
      <c r="M84" s="88"/>
    </row>
    <row r="85" spans="1:13" s="89" customFormat="1" ht="16.5" hidden="1">
      <c r="A85" s="92"/>
      <c r="B85" s="83"/>
      <c r="C85" s="83"/>
      <c r="D85" s="83"/>
      <c r="E85" s="63"/>
      <c r="F85" s="34"/>
      <c r="G85" s="88"/>
      <c r="H85" s="88"/>
      <c r="I85" s="88"/>
      <c r="J85" s="88"/>
      <c r="K85" s="88"/>
      <c r="L85" s="88"/>
      <c r="M85" s="88"/>
    </row>
    <row r="86" spans="1:13" s="89" customFormat="1" ht="16.5" hidden="1">
      <c r="A86" s="92"/>
      <c r="B86" s="83"/>
      <c r="C86" s="83"/>
      <c r="D86" s="83"/>
      <c r="E86" s="63"/>
      <c r="F86" s="34"/>
      <c r="G86" s="88"/>
      <c r="H86" s="88"/>
      <c r="I86" s="88"/>
      <c r="J86" s="88"/>
      <c r="K86" s="88"/>
      <c r="L86" s="88"/>
      <c r="M86" s="88"/>
    </row>
    <row r="87" spans="1:13" s="89" customFormat="1" ht="16.5" hidden="1">
      <c r="A87" s="92"/>
      <c r="B87" s="83"/>
      <c r="C87" s="83"/>
      <c r="D87" s="83"/>
      <c r="E87" s="63"/>
      <c r="F87" s="34"/>
      <c r="G87" s="88"/>
      <c r="H87" s="88"/>
      <c r="I87" s="88"/>
      <c r="J87" s="88"/>
      <c r="K87" s="88"/>
      <c r="L87" s="88"/>
      <c r="M87" s="88"/>
    </row>
    <row r="88" spans="1:13" s="89" customFormat="1" ht="16.5" hidden="1">
      <c r="A88" s="92"/>
      <c r="B88" s="83"/>
      <c r="C88" s="83"/>
      <c r="D88" s="83"/>
      <c r="E88" s="63"/>
      <c r="F88" s="34"/>
      <c r="G88" s="88"/>
      <c r="H88" s="88"/>
      <c r="I88" s="88"/>
      <c r="J88" s="88"/>
      <c r="K88" s="88"/>
      <c r="L88" s="88"/>
      <c r="M88" s="88"/>
    </row>
    <row r="89" spans="1:13" s="89" customFormat="1" ht="16.5" hidden="1">
      <c r="A89" s="92"/>
      <c r="B89" s="83"/>
      <c r="C89" s="83"/>
      <c r="D89" s="83"/>
      <c r="E89" s="63"/>
      <c r="F89" s="34"/>
      <c r="G89" s="88"/>
      <c r="H89" s="88"/>
      <c r="I89" s="88"/>
      <c r="J89" s="88"/>
      <c r="K89" s="88"/>
      <c r="L89" s="88"/>
      <c r="M89" s="88"/>
    </row>
    <row r="90" spans="1:13" s="89" customFormat="1" ht="16.5" hidden="1">
      <c r="A90" s="92"/>
      <c r="B90" s="83"/>
      <c r="C90" s="83"/>
      <c r="D90" s="83"/>
      <c r="E90" s="63"/>
      <c r="F90" s="34"/>
      <c r="G90" s="88"/>
      <c r="H90" s="88"/>
      <c r="I90" s="88"/>
      <c r="J90" s="88"/>
      <c r="K90" s="88"/>
      <c r="L90" s="88"/>
      <c r="M90" s="88"/>
    </row>
    <row r="91" spans="1:13" s="89" customFormat="1" ht="16.5" hidden="1">
      <c r="A91" s="92"/>
      <c r="B91" s="83"/>
      <c r="C91" s="83"/>
      <c r="D91" s="83"/>
      <c r="E91" s="63"/>
      <c r="F91" s="34"/>
      <c r="G91" s="88"/>
      <c r="H91" s="88"/>
      <c r="I91" s="88"/>
      <c r="J91" s="88"/>
      <c r="K91" s="88"/>
      <c r="L91" s="88"/>
      <c r="M91" s="88"/>
    </row>
    <row r="92" spans="1:13" s="89" customFormat="1" ht="33" hidden="1">
      <c r="A92" s="91" t="s">
        <v>67</v>
      </c>
      <c r="B92" s="79">
        <f>SUM(B93)</f>
        <v>0</v>
      </c>
      <c r="C92" s="79">
        <f>SUM(C93)</f>
        <v>0</v>
      </c>
      <c r="D92" s="79">
        <f>SUM(D93)</f>
        <v>0</v>
      </c>
      <c r="E92" s="70">
        <f>+D92-B92</f>
        <v>0</v>
      </c>
      <c r="F92" s="48">
        <v>0</v>
      </c>
      <c r="G92" s="88"/>
      <c r="H92" s="88"/>
      <c r="I92" s="88"/>
      <c r="J92" s="88"/>
      <c r="K92" s="88"/>
      <c r="L92" s="88"/>
      <c r="M92" s="88"/>
    </row>
    <row r="93" spans="1:13" s="89" customFormat="1" ht="16.5" hidden="1">
      <c r="A93" s="92"/>
      <c r="B93" s="83"/>
      <c r="C93" s="83"/>
      <c r="D93" s="83"/>
      <c r="E93" s="63"/>
      <c r="F93" s="34"/>
      <c r="G93" s="88"/>
      <c r="H93" s="88"/>
      <c r="I93" s="88"/>
      <c r="J93" s="88"/>
      <c r="K93" s="88"/>
      <c r="L93" s="88"/>
      <c r="M93" s="88"/>
    </row>
    <row r="94" spans="1:13" s="89" customFormat="1" ht="16.5" hidden="1">
      <c r="A94" s="91" t="s">
        <v>68</v>
      </c>
      <c r="B94" s="79">
        <f>SUM(B95:B98)</f>
        <v>0</v>
      </c>
      <c r="C94" s="79">
        <f>SUM(C95:C98)</f>
        <v>0</v>
      </c>
      <c r="D94" s="79">
        <f>SUM(D95:D98)</f>
        <v>0</v>
      </c>
      <c r="E94" s="70">
        <f>+D94-B94</f>
        <v>0</v>
      </c>
      <c r="F94" s="48">
        <v>0</v>
      </c>
      <c r="G94" s="88"/>
      <c r="H94" s="88"/>
      <c r="I94" s="88"/>
      <c r="J94" s="88"/>
      <c r="K94" s="88"/>
      <c r="L94" s="88"/>
      <c r="M94" s="88"/>
    </row>
    <row r="95" spans="1:13" s="89" customFormat="1" ht="16.5" hidden="1">
      <c r="A95" s="92"/>
      <c r="B95" s="83"/>
      <c r="C95" s="83"/>
      <c r="D95" s="83"/>
      <c r="E95" s="63"/>
      <c r="F95" s="34"/>
      <c r="G95" s="88"/>
      <c r="H95" s="88"/>
      <c r="I95" s="88"/>
      <c r="J95" s="88"/>
      <c r="K95" s="88"/>
      <c r="L95" s="88"/>
      <c r="M95" s="88"/>
    </row>
    <row r="96" spans="1:13" s="89" customFormat="1" ht="16.5" hidden="1">
      <c r="A96" s="92"/>
      <c r="B96" s="83"/>
      <c r="C96" s="83"/>
      <c r="D96" s="83"/>
      <c r="E96" s="63"/>
      <c r="F96" s="34"/>
      <c r="G96" s="88"/>
      <c r="H96" s="88"/>
      <c r="I96" s="88"/>
      <c r="J96" s="88"/>
      <c r="K96" s="88"/>
      <c r="L96" s="88"/>
      <c r="M96" s="88"/>
    </row>
    <row r="97" spans="1:13" s="89" customFormat="1" ht="16.5" hidden="1">
      <c r="A97" s="92"/>
      <c r="B97" s="83"/>
      <c r="C97" s="83"/>
      <c r="D97" s="83"/>
      <c r="E97" s="63"/>
      <c r="F97" s="34"/>
      <c r="G97" s="88"/>
      <c r="H97" s="88"/>
      <c r="I97" s="88"/>
      <c r="J97" s="88"/>
      <c r="K97" s="88"/>
      <c r="L97" s="88"/>
      <c r="M97" s="88"/>
    </row>
    <row r="98" spans="1:13" s="89" customFormat="1" ht="16.5" hidden="1">
      <c r="A98" s="92"/>
      <c r="B98" s="83"/>
      <c r="C98" s="83"/>
      <c r="D98" s="83"/>
      <c r="E98" s="63"/>
      <c r="F98" s="34"/>
      <c r="G98" s="88"/>
      <c r="H98" s="88"/>
      <c r="I98" s="88"/>
      <c r="J98" s="88"/>
      <c r="K98" s="88"/>
      <c r="L98" s="88"/>
      <c r="M98" s="88"/>
    </row>
    <row r="99" spans="1:13" s="89" customFormat="1" ht="16.5" hidden="1">
      <c r="A99" s="92"/>
      <c r="B99" s="83"/>
      <c r="C99" s="83"/>
      <c r="D99" s="83"/>
      <c r="E99" s="63"/>
      <c r="F99" s="34"/>
      <c r="G99" s="88"/>
      <c r="H99" s="88"/>
      <c r="I99" s="88"/>
      <c r="J99" s="88"/>
      <c r="K99" s="88"/>
      <c r="L99" s="88"/>
      <c r="M99" s="88"/>
    </row>
    <row r="100" spans="1:13" s="89" customFormat="1" ht="16.5" hidden="1">
      <c r="A100" s="92"/>
      <c r="B100" s="83"/>
      <c r="C100" s="83"/>
      <c r="D100" s="83"/>
      <c r="E100" s="63"/>
      <c r="F100" s="34"/>
      <c r="G100" s="88"/>
      <c r="H100" s="88"/>
      <c r="I100" s="88"/>
      <c r="J100" s="88"/>
      <c r="K100" s="88"/>
      <c r="L100" s="88"/>
      <c r="M100" s="88"/>
    </row>
    <row r="101" spans="1:13" s="89" customFormat="1" ht="16.5" hidden="1">
      <c r="A101" s="92"/>
      <c r="B101" s="83"/>
      <c r="C101" s="83"/>
      <c r="D101" s="83"/>
      <c r="E101" s="63"/>
      <c r="F101" s="34"/>
      <c r="G101" s="88"/>
      <c r="H101" s="88"/>
      <c r="I101" s="88"/>
      <c r="J101" s="88"/>
      <c r="K101" s="88"/>
      <c r="L101" s="88"/>
      <c r="M101" s="88"/>
    </row>
    <row r="102" spans="1:13" s="89" customFormat="1" ht="16.5" hidden="1">
      <c r="A102" s="92"/>
      <c r="B102" s="83"/>
      <c r="C102" s="83"/>
      <c r="D102" s="83"/>
      <c r="E102" s="63"/>
      <c r="F102" s="34"/>
      <c r="G102" s="88"/>
      <c r="H102" s="88"/>
      <c r="I102" s="88"/>
      <c r="J102" s="88"/>
      <c r="K102" s="88"/>
      <c r="L102" s="88"/>
      <c r="M102" s="88"/>
    </row>
    <row r="103" spans="1:13" s="89" customFormat="1" ht="16.5" hidden="1">
      <c r="A103" s="92"/>
      <c r="B103" s="83"/>
      <c r="C103" s="83"/>
      <c r="D103" s="83"/>
      <c r="E103" s="63"/>
      <c r="F103" s="34"/>
      <c r="G103" s="88"/>
      <c r="H103" s="88"/>
      <c r="I103" s="88"/>
      <c r="J103" s="88"/>
      <c r="K103" s="88"/>
      <c r="L103" s="88"/>
      <c r="M103" s="88"/>
    </row>
    <row r="104" spans="1:13" s="89" customFormat="1" ht="16.5" hidden="1">
      <c r="A104" s="92"/>
      <c r="B104" s="83"/>
      <c r="C104" s="83"/>
      <c r="D104" s="83"/>
      <c r="E104" s="63"/>
      <c r="F104" s="34"/>
      <c r="G104" s="88"/>
      <c r="H104" s="88"/>
      <c r="I104" s="88"/>
      <c r="J104" s="88"/>
      <c r="K104" s="88"/>
      <c r="L104" s="88"/>
      <c r="M104" s="88"/>
    </row>
    <row r="105" spans="1:13" s="89" customFormat="1" ht="16.5" hidden="1">
      <c r="A105" s="92"/>
      <c r="B105" s="83"/>
      <c r="C105" s="83"/>
      <c r="D105" s="83"/>
      <c r="E105" s="63"/>
      <c r="F105" s="34"/>
      <c r="G105" s="88"/>
      <c r="H105" s="88"/>
      <c r="I105" s="88"/>
      <c r="J105" s="88"/>
      <c r="K105" s="88"/>
      <c r="L105" s="88"/>
      <c r="M105" s="88"/>
    </row>
    <row r="106" spans="1:13" s="89" customFormat="1" ht="16.5" hidden="1">
      <c r="A106" s="92"/>
      <c r="B106" s="83"/>
      <c r="C106" s="83"/>
      <c r="D106" s="83"/>
      <c r="E106" s="63"/>
      <c r="F106" s="34"/>
      <c r="G106" s="88"/>
      <c r="H106" s="88"/>
      <c r="I106" s="88"/>
      <c r="J106" s="88"/>
      <c r="K106" s="88"/>
      <c r="L106" s="88"/>
      <c r="M106" s="88"/>
    </row>
    <row r="107" spans="1:13" s="89" customFormat="1" ht="16.5" hidden="1">
      <c r="A107" s="92"/>
      <c r="B107" s="83"/>
      <c r="C107" s="83"/>
      <c r="D107" s="83"/>
      <c r="E107" s="63"/>
      <c r="F107" s="34"/>
      <c r="G107" s="88"/>
      <c r="H107" s="88"/>
      <c r="I107" s="88"/>
      <c r="J107" s="88"/>
      <c r="K107" s="88"/>
      <c r="L107" s="88"/>
      <c r="M107" s="88"/>
    </row>
    <row r="108" spans="1:13" s="89" customFormat="1" ht="16.5" hidden="1">
      <c r="A108" s="92"/>
      <c r="B108" s="83"/>
      <c r="C108" s="83"/>
      <c r="D108" s="83"/>
      <c r="E108" s="63"/>
      <c r="F108" s="34"/>
      <c r="G108" s="88"/>
      <c r="H108" s="88"/>
      <c r="I108" s="88"/>
      <c r="J108" s="88"/>
      <c r="K108" s="88"/>
      <c r="L108" s="88"/>
      <c r="M108" s="88"/>
    </row>
    <row r="109" spans="1:13" s="89" customFormat="1" ht="16.5" hidden="1">
      <c r="A109" s="92"/>
      <c r="B109" s="83"/>
      <c r="C109" s="83"/>
      <c r="D109" s="83"/>
      <c r="E109" s="63"/>
      <c r="F109" s="34"/>
      <c r="G109" s="88"/>
      <c r="H109" s="88"/>
      <c r="I109" s="88"/>
      <c r="J109" s="88"/>
      <c r="K109" s="88"/>
      <c r="L109" s="88"/>
      <c r="M109" s="88"/>
    </row>
    <row r="110" spans="1:13" s="89" customFormat="1" ht="16.5" hidden="1">
      <c r="A110" s="92"/>
      <c r="B110" s="83"/>
      <c r="C110" s="83"/>
      <c r="D110" s="83"/>
      <c r="E110" s="63"/>
      <c r="F110" s="34"/>
      <c r="G110" s="88"/>
      <c r="H110" s="88"/>
      <c r="I110" s="88"/>
      <c r="J110" s="88"/>
      <c r="K110" s="88"/>
      <c r="L110" s="88"/>
      <c r="M110" s="88"/>
    </row>
    <row r="111" spans="1:13" s="89" customFormat="1" ht="16.5" hidden="1">
      <c r="A111" s="91" t="s">
        <v>69</v>
      </c>
      <c r="B111" s="79">
        <f>SUM(B112)</f>
        <v>0</v>
      </c>
      <c r="C111" s="79">
        <f>SUM(C112)</f>
        <v>0</v>
      </c>
      <c r="D111" s="79">
        <f>SUM(D112)</f>
        <v>0</v>
      </c>
      <c r="E111" s="70">
        <f>+D111-B111</f>
        <v>0</v>
      </c>
      <c r="F111" s="48">
        <v>0</v>
      </c>
      <c r="G111" s="88"/>
      <c r="H111" s="88"/>
      <c r="I111" s="88"/>
      <c r="J111" s="88"/>
      <c r="K111" s="88"/>
      <c r="L111" s="88"/>
      <c r="M111" s="88"/>
    </row>
    <row r="112" spans="1:13" s="89" customFormat="1" ht="16.5" hidden="1">
      <c r="A112" s="92"/>
      <c r="B112" s="83"/>
      <c r="C112" s="83"/>
      <c r="D112" s="83"/>
      <c r="E112" s="63"/>
      <c r="F112" s="34"/>
      <c r="G112" s="88"/>
      <c r="H112" s="88"/>
      <c r="I112" s="88"/>
      <c r="J112" s="88"/>
      <c r="K112" s="88"/>
      <c r="L112" s="88"/>
      <c r="M112" s="88"/>
    </row>
    <row r="113" spans="1:13" s="89" customFormat="1" ht="16.5" hidden="1">
      <c r="A113" s="92"/>
      <c r="B113" s="83"/>
      <c r="C113" s="83"/>
      <c r="D113" s="83"/>
      <c r="E113" s="63"/>
      <c r="F113" s="34"/>
      <c r="G113" s="88"/>
      <c r="H113" s="88"/>
      <c r="I113" s="88"/>
      <c r="J113" s="88"/>
      <c r="K113" s="88"/>
      <c r="L113" s="88"/>
      <c r="M113" s="88"/>
    </row>
    <row r="114" spans="1:13" s="89" customFormat="1" ht="16.5" hidden="1">
      <c r="A114" s="92"/>
      <c r="B114" s="83"/>
      <c r="C114" s="83"/>
      <c r="D114" s="83"/>
      <c r="E114" s="63"/>
      <c r="F114" s="34"/>
      <c r="G114" s="88"/>
      <c r="H114" s="88"/>
      <c r="I114" s="88"/>
      <c r="J114" s="88"/>
      <c r="K114" s="88"/>
      <c r="L114" s="88"/>
      <c r="M114" s="88"/>
    </row>
    <row r="115" spans="1:13" s="89" customFormat="1" ht="16.5" hidden="1">
      <c r="A115" s="92"/>
      <c r="B115" s="83"/>
      <c r="C115" s="83"/>
      <c r="D115" s="83"/>
      <c r="E115" s="63"/>
      <c r="F115" s="34"/>
      <c r="G115" s="88"/>
      <c r="H115" s="88"/>
      <c r="I115" s="88"/>
      <c r="J115" s="88"/>
      <c r="K115" s="88"/>
      <c r="L115" s="88"/>
      <c r="M115" s="88"/>
    </row>
    <row r="116" spans="1:13" s="89" customFormat="1" ht="16.5" hidden="1">
      <c r="A116" s="92"/>
      <c r="B116" s="83"/>
      <c r="C116" s="83"/>
      <c r="D116" s="83"/>
      <c r="E116" s="63"/>
      <c r="F116" s="34"/>
      <c r="G116" s="88"/>
      <c r="H116" s="88"/>
      <c r="I116" s="88"/>
      <c r="J116" s="88"/>
      <c r="K116" s="88"/>
      <c r="L116" s="88"/>
      <c r="M116" s="88"/>
    </row>
    <row r="117" spans="1:13" s="89" customFormat="1" ht="16.5" hidden="1">
      <c r="A117" s="92"/>
      <c r="B117" s="83"/>
      <c r="C117" s="83"/>
      <c r="D117" s="83"/>
      <c r="E117" s="63"/>
      <c r="F117" s="34"/>
      <c r="G117" s="88"/>
      <c r="H117" s="88"/>
      <c r="I117" s="88"/>
      <c r="J117" s="88"/>
      <c r="K117" s="88"/>
      <c r="L117" s="88"/>
      <c r="M117" s="88"/>
    </row>
    <row r="118" spans="1:13" s="89" customFormat="1" ht="16.5" hidden="1">
      <c r="A118" s="91" t="s">
        <v>70</v>
      </c>
      <c r="B118" s="79">
        <f>SUM(B119)</f>
        <v>0</v>
      </c>
      <c r="C118" s="79">
        <f>SUM(C119)</f>
        <v>0</v>
      </c>
      <c r="D118" s="79">
        <f>SUM(D119)</f>
        <v>0</v>
      </c>
      <c r="E118" s="70">
        <f>+D118-B118</f>
        <v>0</v>
      </c>
      <c r="F118" s="48">
        <v>0</v>
      </c>
      <c r="G118" s="88"/>
      <c r="H118" s="88"/>
      <c r="I118" s="88"/>
      <c r="J118" s="88"/>
      <c r="K118" s="88"/>
      <c r="L118" s="88"/>
      <c r="M118" s="88"/>
    </row>
    <row r="119" spans="1:13" s="89" customFormat="1" ht="16.5" hidden="1">
      <c r="A119" s="92"/>
      <c r="B119" s="83"/>
      <c r="C119" s="83"/>
      <c r="D119" s="83"/>
      <c r="E119" s="63"/>
      <c r="F119" s="34"/>
      <c r="G119" s="88"/>
      <c r="H119" s="88"/>
      <c r="I119" s="88"/>
      <c r="J119" s="88"/>
      <c r="K119" s="88"/>
      <c r="L119" s="88"/>
      <c r="M119" s="88"/>
    </row>
    <row r="120" spans="1:13" s="89" customFormat="1" ht="16.5" hidden="1">
      <c r="A120" s="92"/>
      <c r="B120" s="83"/>
      <c r="C120" s="83"/>
      <c r="D120" s="83"/>
      <c r="E120" s="63"/>
      <c r="F120" s="34"/>
      <c r="G120" s="88"/>
      <c r="H120" s="88"/>
      <c r="I120" s="88"/>
      <c r="J120" s="88"/>
      <c r="K120" s="88"/>
      <c r="L120" s="88"/>
      <c r="M120" s="88"/>
    </row>
    <row r="121" spans="1:13" s="89" customFormat="1" ht="16.5" hidden="1">
      <c r="A121" s="92"/>
      <c r="B121" s="83"/>
      <c r="C121" s="83"/>
      <c r="D121" s="83"/>
      <c r="E121" s="63"/>
      <c r="F121" s="34"/>
      <c r="G121" s="88"/>
      <c r="H121" s="88"/>
      <c r="I121" s="88"/>
      <c r="J121" s="88"/>
      <c r="K121" s="88"/>
      <c r="L121" s="88"/>
      <c r="M121" s="88"/>
    </row>
    <row r="122" spans="1:13" s="89" customFormat="1" ht="16.5" hidden="1">
      <c r="A122" s="92"/>
      <c r="B122" s="83"/>
      <c r="C122" s="83"/>
      <c r="D122" s="83"/>
      <c r="E122" s="63"/>
      <c r="F122" s="34"/>
      <c r="G122" s="88"/>
      <c r="H122" s="88"/>
      <c r="I122" s="88"/>
      <c r="J122" s="88"/>
      <c r="K122" s="88"/>
      <c r="L122" s="88"/>
      <c r="M122" s="88"/>
    </row>
    <row r="123" spans="1:13" s="89" customFormat="1" ht="16.5" hidden="1">
      <c r="A123" s="92"/>
      <c r="B123" s="83"/>
      <c r="C123" s="83"/>
      <c r="D123" s="83"/>
      <c r="E123" s="63"/>
      <c r="F123" s="34"/>
      <c r="G123" s="88"/>
      <c r="H123" s="88"/>
      <c r="I123" s="88"/>
      <c r="J123" s="88"/>
      <c r="K123" s="88"/>
      <c r="L123" s="88"/>
      <c r="M123" s="88"/>
    </row>
    <row r="124" spans="1:13" s="89" customFormat="1" ht="16.5" hidden="1">
      <c r="A124" s="93"/>
      <c r="B124" s="83"/>
      <c r="C124" s="83"/>
      <c r="D124" s="83"/>
      <c r="E124" s="94"/>
      <c r="F124" s="95"/>
      <c r="G124" s="88"/>
      <c r="H124" s="88"/>
      <c r="I124" s="88"/>
      <c r="J124" s="88"/>
      <c r="K124" s="88"/>
      <c r="L124" s="88"/>
      <c r="M124" s="88"/>
    </row>
    <row r="125" spans="1:13" s="89" customFormat="1" ht="16.5" hidden="1">
      <c r="A125" s="96"/>
      <c r="B125" s="83"/>
      <c r="C125" s="83"/>
      <c r="D125" s="83"/>
      <c r="E125" s="63"/>
      <c r="F125" s="34"/>
      <c r="G125" s="88"/>
      <c r="H125" s="88"/>
      <c r="I125" s="88"/>
      <c r="J125" s="88"/>
      <c r="K125" s="88"/>
      <c r="L125" s="88"/>
      <c r="M125" s="88"/>
    </row>
    <row r="126" spans="1:13" s="89" customFormat="1" ht="16.5" hidden="1">
      <c r="A126" s="96"/>
      <c r="B126" s="83"/>
      <c r="C126" s="83"/>
      <c r="D126" s="83"/>
      <c r="E126" s="63"/>
      <c r="F126" s="34"/>
      <c r="G126" s="88"/>
      <c r="H126" s="88"/>
      <c r="I126" s="88"/>
      <c r="J126" s="88"/>
      <c r="K126" s="88"/>
      <c r="L126" s="88"/>
      <c r="M126" s="88"/>
    </row>
    <row r="127" spans="1:13" s="89" customFormat="1" ht="16.5" hidden="1">
      <c r="A127" s="97"/>
      <c r="B127" s="79"/>
      <c r="C127" s="79"/>
      <c r="D127" s="79"/>
      <c r="E127" s="80"/>
      <c r="F127" s="48"/>
      <c r="G127" s="88"/>
      <c r="H127" s="88"/>
      <c r="I127" s="88"/>
      <c r="J127" s="88"/>
      <c r="K127" s="88"/>
      <c r="L127" s="88"/>
      <c r="M127" s="88"/>
    </row>
    <row r="128" spans="1:13" s="89" customFormat="1" ht="16.5" hidden="1">
      <c r="A128" s="98"/>
      <c r="B128" s="83"/>
      <c r="C128" s="83"/>
      <c r="D128" s="83"/>
      <c r="E128" s="99"/>
      <c r="F128" s="95"/>
      <c r="G128" s="88"/>
      <c r="H128" s="88"/>
      <c r="I128" s="88"/>
      <c r="J128" s="88"/>
      <c r="K128" s="88"/>
      <c r="L128" s="88"/>
      <c r="M128" s="88"/>
    </row>
    <row r="129" spans="1:13" s="89" customFormat="1" ht="16.5" hidden="1">
      <c r="A129" s="100"/>
      <c r="B129" s="83"/>
      <c r="C129" s="83"/>
      <c r="D129" s="83"/>
      <c r="E129" s="63"/>
      <c r="F129" s="34"/>
      <c r="G129" s="88"/>
      <c r="H129" s="88"/>
      <c r="I129" s="88"/>
      <c r="J129" s="88"/>
      <c r="K129" s="88"/>
      <c r="L129" s="88"/>
      <c r="M129" s="88"/>
    </row>
    <row r="130" spans="1:13" s="89" customFormat="1" ht="16.5" hidden="1">
      <c r="A130" s="100"/>
      <c r="B130" s="83"/>
      <c r="C130" s="83"/>
      <c r="D130" s="83"/>
      <c r="E130" s="63"/>
      <c r="F130" s="34"/>
      <c r="G130" s="88"/>
      <c r="H130" s="88"/>
      <c r="I130" s="88"/>
      <c r="J130" s="88"/>
      <c r="K130" s="88"/>
      <c r="L130" s="88"/>
      <c r="M130" s="88"/>
    </row>
    <row r="131" spans="1:13" s="89" customFormat="1" ht="16.5" hidden="1">
      <c r="A131" s="100"/>
      <c r="B131" s="83"/>
      <c r="C131" s="83"/>
      <c r="D131" s="83"/>
      <c r="E131" s="63"/>
      <c r="F131" s="34"/>
      <c r="G131" s="88"/>
      <c r="H131" s="88"/>
      <c r="I131" s="88"/>
      <c r="J131" s="88"/>
      <c r="K131" s="88"/>
      <c r="L131" s="88"/>
      <c r="M131" s="88"/>
    </row>
    <row r="132" spans="1:13" s="89" customFormat="1" ht="16.5" hidden="1">
      <c r="A132" s="100"/>
      <c r="B132" s="83"/>
      <c r="C132" s="83"/>
      <c r="D132" s="83"/>
      <c r="E132" s="63"/>
      <c r="F132" s="34"/>
      <c r="G132" s="88"/>
      <c r="H132" s="88"/>
      <c r="I132" s="88"/>
      <c r="J132" s="88"/>
      <c r="K132" s="88"/>
      <c r="L132" s="88"/>
      <c r="M132" s="88"/>
    </row>
    <row r="133" spans="1:13" s="89" customFormat="1" ht="33" hidden="1">
      <c r="A133" s="101" t="s">
        <v>71</v>
      </c>
      <c r="B133" s="79">
        <f>SUM(B134)</f>
        <v>0</v>
      </c>
      <c r="C133" s="79">
        <f>SUM(C134)</f>
        <v>0</v>
      </c>
      <c r="D133" s="79">
        <f>SUM(D134)</f>
        <v>0</v>
      </c>
      <c r="E133" s="70">
        <f>+D133-B133</f>
        <v>0</v>
      </c>
      <c r="F133" s="48">
        <v>0</v>
      </c>
      <c r="G133" s="88"/>
      <c r="H133" s="88"/>
      <c r="I133" s="88"/>
      <c r="J133" s="88"/>
      <c r="K133" s="88"/>
      <c r="L133" s="88"/>
      <c r="M133" s="88"/>
    </row>
    <row r="134" spans="1:13" s="89" customFormat="1" ht="16.5" hidden="1">
      <c r="A134" s="100"/>
      <c r="B134" s="83"/>
      <c r="C134" s="83"/>
      <c r="D134" s="83"/>
      <c r="E134" s="63"/>
      <c r="F134" s="34"/>
      <c r="G134" s="88"/>
      <c r="H134" s="88"/>
      <c r="I134" s="88"/>
      <c r="J134" s="88"/>
      <c r="K134" s="88"/>
      <c r="L134" s="88"/>
      <c r="M134" s="88"/>
    </row>
    <row r="135" spans="1:13" s="89" customFormat="1" ht="16.5" hidden="1">
      <c r="A135" s="100"/>
      <c r="B135" s="83"/>
      <c r="C135" s="83"/>
      <c r="D135" s="83"/>
      <c r="E135" s="63"/>
      <c r="F135" s="34"/>
      <c r="G135" s="88"/>
      <c r="H135" s="88"/>
      <c r="I135" s="88"/>
      <c r="J135" s="88"/>
      <c r="K135" s="88"/>
      <c r="L135" s="88"/>
      <c r="M135" s="88"/>
    </row>
    <row r="136" spans="1:13" s="89" customFormat="1" ht="16.5" hidden="1">
      <c r="A136" s="100"/>
      <c r="B136" s="83"/>
      <c r="C136" s="83"/>
      <c r="D136" s="83"/>
      <c r="E136" s="63"/>
      <c r="F136" s="34"/>
      <c r="G136" s="88"/>
      <c r="H136" s="88"/>
      <c r="I136" s="88"/>
      <c r="J136" s="88"/>
      <c r="K136" s="88"/>
      <c r="L136" s="88"/>
      <c r="M136" s="88"/>
    </row>
    <row r="137" spans="1:13" s="89" customFormat="1" ht="16.5" hidden="1">
      <c r="A137" s="100"/>
      <c r="B137" s="83"/>
      <c r="C137" s="83"/>
      <c r="D137" s="83"/>
      <c r="E137" s="63"/>
      <c r="F137" s="34"/>
      <c r="G137" s="88"/>
      <c r="H137" s="88"/>
      <c r="I137" s="88"/>
      <c r="J137" s="88"/>
      <c r="K137" s="88"/>
      <c r="L137" s="88"/>
      <c r="M137" s="88"/>
    </row>
    <row r="138" spans="1:13" s="89" customFormat="1" ht="16.5" hidden="1">
      <c r="A138" s="100"/>
      <c r="B138" s="83"/>
      <c r="C138" s="83"/>
      <c r="D138" s="83"/>
      <c r="E138" s="63"/>
      <c r="F138" s="34"/>
      <c r="G138" s="88"/>
      <c r="H138" s="88"/>
      <c r="I138" s="88"/>
      <c r="J138" s="88"/>
      <c r="K138" s="88"/>
      <c r="L138" s="88"/>
      <c r="M138" s="88"/>
    </row>
    <row r="139" spans="1:13" s="89" customFormat="1" ht="16.5" hidden="1">
      <c r="A139" s="100"/>
      <c r="B139" s="83"/>
      <c r="C139" s="83"/>
      <c r="D139" s="83"/>
      <c r="E139" s="63"/>
      <c r="F139" s="34"/>
      <c r="G139" s="88"/>
      <c r="H139" s="88"/>
      <c r="I139" s="88"/>
      <c r="J139" s="88"/>
      <c r="K139" s="88"/>
      <c r="L139" s="88"/>
      <c r="M139" s="88"/>
    </row>
    <row r="140" spans="1:13" s="89" customFormat="1" ht="16.5" hidden="1">
      <c r="A140" s="101" t="s">
        <v>72</v>
      </c>
      <c r="B140" s="79">
        <f>SUM(B141)</f>
        <v>0</v>
      </c>
      <c r="C140" s="79">
        <f>SUM(C141)</f>
        <v>0</v>
      </c>
      <c r="D140" s="79">
        <f>SUM(D141)</f>
        <v>0</v>
      </c>
      <c r="E140" s="70">
        <f>+D140-B140</f>
        <v>0</v>
      </c>
      <c r="F140" s="48">
        <v>0</v>
      </c>
      <c r="G140" s="88"/>
      <c r="H140" s="88"/>
      <c r="I140" s="88"/>
      <c r="J140" s="88"/>
      <c r="K140" s="88"/>
      <c r="L140" s="88"/>
      <c r="M140" s="88"/>
    </row>
    <row r="141" spans="1:13" s="89" customFormat="1" ht="16.5" hidden="1">
      <c r="A141" s="100"/>
      <c r="B141" s="83"/>
      <c r="C141" s="83"/>
      <c r="D141" s="83"/>
      <c r="E141" s="63"/>
      <c r="F141" s="34"/>
      <c r="G141" s="88"/>
      <c r="H141" s="88"/>
      <c r="I141" s="88"/>
      <c r="J141" s="88"/>
      <c r="K141" s="88"/>
      <c r="L141" s="88"/>
      <c r="M141" s="88"/>
    </row>
    <row r="142" spans="1:13" s="89" customFormat="1" ht="16.5" hidden="1">
      <c r="A142" s="100"/>
      <c r="B142" s="83"/>
      <c r="C142" s="83"/>
      <c r="D142" s="83"/>
      <c r="E142" s="63"/>
      <c r="F142" s="34"/>
      <c r="G142" s="88"/>
      <c r="H142" s="88"/>
      <c r="I142" s="88"/>
      <c r="J142" s="88"/>
      <c r="K142" s="88"/>
      <c r="L142" s="88"/>
      <c r="M142" s="88"/>
    </row>
    <row r="143" spans="1:13" s="89" customFormat="1" ht="16.5" hidden="1">
      <c r="A143" s="100"/>
      <c r="B143" s="83"/>
      <c r="C143" s="83"/>
      <c r="D143" s="83"/>
      <c r="E143" s="63"/>
      <c r="F143" s="34"/>
      <c r="G143" s="88"/>
      <c r="H143" s="88"/>
      <c r="I143" s="88"/>
      <c r="J143" s="88"/>
      <c r="K143" s="88"/>
      <c r="L143" s="88"/>
      <c r="M143" s="88"/>
    </row>
    <row r="144" spans="1:13" s="89" customFormat="1" ht="16.5" hidden="1">
      <c r="A144" s="98"/>
      <c r="B144" s="83"/>
      <c r="C144" s="83"/>
      <c r="D144" s="83"/>
      <c r="E144" s="94"/>
      <c r="F144" s="95"/>
      <c r="G144" s="88"/>
      <c r="H144" s="88"/>
      <c r="I144" s="88"/>
      <c r="J144" s="88"/>
      <c r="K144" s="88"/>
      <c r="L144" s="88"/>
      <c r="M144" s="88"/>
    </row>
    <row r="145" spans="1:13" s="89" customFormat="1" ht="16.5" hidden="1">
      <c r="A145" s="100"/>
      <c r="B145" s="83"/>
      <c r="C145" s="83"/>
      <c r="D145" s="83"/>
      <c r="E145" s="63"/>
      <c r="F145" s="34"/>
      <c r="G145" s="88"/>
      <c r="H145" s="88"/>
      <c r="I145" s="88"/>
      <c r="J145" s="88"/>
      <c r="K145" s="88"/>
      <c r="L145" s="88"/>
      <c r="M145" s="88"/>
    </row>
    <row r="146" spans="1:13" s="89" customFormat="1" ht="16.5" hidden="1">
      <c r="A146" s="100"/>
      <c r="B146" s="83"/>
      <c r="C146" s="83"/>
      <c r="D146" s="83"/>
      <c r="E146" s="63"/>
      <c r="F146" s="34"/>
      <c r="G146" s="88"/>
      <c r="H146" s="88"/>
      <c r="I146" s="88"/>
      <c r="J146" s="88"/>
      <c r="K146" s="88"/>
      <c r="L146" s="88"/>
      <c r="M146" s="88"/>
    </row>
    <row r="147" spans="1:13" s="89" customFormat="1" ht="16.5" hidden="1">
      <c r="A147" s="100"/>
      <c r="B147" s="83"/>
      <c r="C147" s="83"/>
      <c r="D147" s="83"/>
      <c r="E147" s="63"/>
      <c r="F147" s="34"/>
      <c r="G147" s="88"/>
      <c r="H147" s="88"/>
      <c r="I147" s="88"/>
      <c r="J147" s="88"/>
      <c r="K147" s="88"/>
      <c r="L147" s="88"/>
      <c r="M147" s="88"/>
    </row>
    <row r="148" spans="1:13" s="89" customFormat="1" ht="16.5" hidden="1">
      <c r="A148" s="100"/>
      <c r="B148" s="83"/>
      <c r="C148" s="83"/>
      <c r="D148" s="83"/>
      <c r="E148" s="63"/>
      <c r="F148" s="34"/>
      <c r="G148" s="88"/>
      <c r="H148" s="88"/>
      <c r="I148" s="88"/>
      <c r="J148" s="88"/>
      <c r="K148" s="88"/>
      <c r="L148" s="88"/>
      <c r="M148" s="88"/>
    </row>
    <row r="149" spans="1:13" s="89" customFormat="1" ht="33" hidden="1">
      <c r="A149" s="101" t="s">
        <v>73</v>
      </c>
      <c r="B149" s="79">
        <f>SUM(B150)</f>
        <v>0</v>
      </c>
      <c r="C149" s="79">
        <f>SUM(C150)</f>
        <v>0</v>
      </c>
      <c r="D149" s="79">
        <f>SUM(D150)</f>
        <v>0</v>
      </c>
      <c r="E149" s="70">
        <f>+D149-B149</f>
        <v>0</v>
      </c>
      <c r="F149" s="48">
        <v>0</v>
      </c>
      <c r="G149" s="88"/>
      <c r="H149" s="88"/>
      <c r="I149" s="88"/>
      <c r="J149" s="88"/>
      <c r="K149" s="88"/>
      <c r="L149" s="88"/>
      <c r="M149" s="88"/>
    </row>
    <row r="150" spans="1:13" s="89" customFormat="1" ht="16.5" hidden="1">
      <c r="A150" s="100"/>
      <c r="B150" s="83"/>
      <c r="C150" s="83"/>
      <c r="D150" s="83"/>
      <c r="E150" s="63"/>
      <c r="F150" s="34"/>
      <c r="G150" s="88"/>
      <c r="H150" s="88"/>
      <c r="I150" s="88"/>
      <c r="J150" s="88"/>
      <c r="K150" s="88"/>
      <c r="L150" s="88"/>
      <c r="M150" s="88"/>
    </row>
    <row r="151" spans="1:13" s="89" customFormat="1" ht="16.5" hidden="1">
      <c r="A151" s="100"/>
      <c r="B151" s="83"/>
      <c r="C151" s="83"/>
      <c r="D151" s="83"/>
      <c r="E151" s="63"/>
      <c r="F151" s="34"/>
      <c r="G151" s="88"/>
      <c r="H151" s="88"/>
      <c r="I151" s="88"/>
      <c r="J151" s="88"/>
      <c r="K151" s="88"/>
      <c r="L151" s="88"/>
      <c r="M151" s="88"/>
    </row>
    <row r="152" spans="1:13" s="11" customFormat="1" ht="16.5">
      <c r="A152" s="102" t="s">
        <v>74</v>
      </c>
      <c r="B152" s="103">
        <f>15875072-B167</f>
        <v>10000509</v>
      </c>
      <c r="C152" s="103">
        <v>9868566</v>
      </c>
      <c r="D152" s="103">
        <v>9868566</v>
      </c>
      <c r="E152" s="104">
        <f>+D152-B152</f>
        <v>-131943</v>
      </c>
      <c r="F152" s="105">
        <f>D152/B152</f>
        <v>0.9868063715556878</v>
      </c>
      <c r="G152" s="12"/>
      <c r="H152" s="12"/>
      <c r="I152" s="12"/>
      <c r="J152" s="12"/>
      <c r="K152" s="12"/>
      <c r="L152" s="12"/>
      <c r="M152" s="12"/>
    </row>
    <row r="153" spans="1:13" s="109" customFormat="1" ht="16.5">
      <c r="A153" s="106" t="s">
        <v>75</v>
      </c>
      <c r="B153" s="107"/>
      <c r="C153" s="107"/>
      <c r="D153" s="107"/>
      <c r="E153" s="107"/>
      <c r="F153" s="29"/>
      <c r="G153" s="108"/>
      <c r="H153" s="108"/>
      <c r="I153" s="108"/>
      <c r="J153" s="108"/>
      <c r="K153" s="108"/>
      <c r="L153" s="108"/>
      <c r="M153" s="108"/>
    </row>
    <row r="154" spans="1:13" s="43" customFormat="1" ht="49.5">
      <c r="A154" s="100" t="s">
        <v>76</v>
      </c>
      <c r="B154" s="110">
        <v>566049</v>
      </c>
      <c r="C154" s="110">
        <v>556999</v>
      </c>
      <c r="D154" s="110">
        <v>556999</v>
      </c>
      <c r="E154" s="111">
        <f aca="true" t="shared" si="8" ref="E154:E166">+D154-B154</f>
        <v>-9050</v>
      </c>
      <c r="F154" s="34">
        <f aca="true" t="shared" si="9" ref="F154:F164">D154/B154</f>
        <v>0.9840119848281685</v>
      </c>
      <c r="G154" s="42"/>
      <c r="H154" s="42"/>
      <c r="I154" s="42"/>
      <c r="J154" s="42"/>
      <c r="K154" s="42"/>
      <c r="L154" s="42"/>
      <c r="M154" s="42"/>
    </row>
    <row r="155" spans="1:13" s="43" customFormat="1" ht="66">
      <c r="A155" s="100" t="s">
        <v>77</v>
      </c>
      <c r="B155" s="110">
        <v>122957</v>
      </c>
      <c r="C155" s="110">
        <v>122087</v>
      </c>
      <c r="D155" s="110">
        <v>122087</v>
      </c>
      <c r="E155" s="111">
        <f t="shared" si="8"/>
        <v>-870</v>
      </c>
      <c r="F155" s="34">
        <f t="shared" si="9"/>
        <v>0.992924355669055</v>
      </c>
      <c r="G155" s="42"/>
      <c r="H155" s="42"/>
      <c r="I155" s="42"/>
      <c r="J155" s="42"/>
      <c r="K155" s="42"/>
      <c r="L155" s="42"/>
      <c r="M155" s="42"/>
    </row>
    <row r="156" spans="1:13" s="43" customFormat="1" ht="82.5">
      <c r="A156" s="100" t="s">
        <v>78</v>
      </c>
      <c r="B156" s="110">
        <v>272275</v>
      </c>
      <c r="C156" s="110">
        <v>272200</v>
      </c>
      <c r="D156" s="110">
        <v>272200</v>
      </c>
      <c r="E156" s="111">
        <f t="shared" si="8"/>
        <v>-75</v>
      </c>
      <c r="F156" s="34">
        <f t="shared" si="9"/>
        <v>0.9997245432008081</v>
      </c>
      <c r="G156" s="42"/>
      <c r="H156" s="42"/>
      <c r="I156" s="42"/>
      <c r="J156" s="42"/>
      <c r="K156" s="42">
        <f>+J156-I156</f>
        <v>0</v>
      </c>
      <c r="L156" s="42"/>
      <c r="M156" s="42"/>
    </row>
    <row r="157" spans="1:13" s="43" customFormat="1" ht="33">
      <c r="A157" s="100" t="s">
        <v>79</v>
      </c>
      <c r="B157" s="110">
        <v>185819</v>
      </c>
      <c r="C157" s="110">
        <v>185819</v>
      </c>
      <c r="D157" s="110">
        <v>185819</v>
      </c>
      <c r="E157" s="110">
        <f t="shared" si="8"/>
        <v>0</v>
      </c>
      <c r="F157" s="34">
        <f t="shared" si="9"/>
        <v>1</v>
      </c>
      <c r="G157" s="42"/>
      <c r="H157" s="42"/>
      <c r="I157" s="42"/>
      <c r="J157" s="42"/>
      <c r="K157" s="42"/>
      <c r="L157" s="42"/>
      <c r="M157" s="42"/>
    </row>
    <row r="158" spans="1:13" s="43" customFormat="1" ht="33">
      <c r="A158" s="100" t="s">
        <v>80</v>
      </c>
      <c r="B158" s="110">
        <v>362751</v>
      </c>
      <c r="C158" s="110">
        <v>362751</v>
      </c>
      <c r="D158" s="110">
        <v>362751</v>
      </c>
      <c r="E158" s="110">
        <f t="shared" si="8"/>
        <v>0</v>
      </c>
      <c r="F158" s="34">
        <f t="shared" si="9"/>
        <v>1</v>
      </c>
      <c r="G158" s="42"/>
      <c r="H158" s="42"/>
      <c r="I158" s="42"/>
      <c r="J158" s="42"/>
      <c r="K158" s="42"/>
      <c r="L158" s="42"/>
      <c r="M158" s="42"/>
    </row>
    <row r="159" spans="1:13" s="43" customFormat="1" ht="19.5" customHeight="1">
      <c r="A159" s="100" t="s">
        <v>81</v>
      </c>
      <c r="B159" s="110">
        <v>454590</v>
      </c>
      <c r="C159" s="110">
        <v>454590</v>
      </c>
      <c r="D159" s="110">
        <v>454590</v>
      </c>
      <c r="E159" s="110">
        <f>+D159-B159</f>
        <v>0</v>
      </c>
      <c r="F159" s="34">
        <f>D159/B159</f>
        <v>1</v>
      </c>
      <c r="G159" s="42"/>
      <c r="H159" s="42"/>
      <c r="I159" s="42"/>
      <c r="J159" s="42"/>
      <c r="K159" s="42"/>
      <c r="L159" s="42"/>
      <c r="M159" s="42"/>
    </row>
    <row r="160" spans="1:13" s="43" customFormat="1" ht="20.25" customHeight="1">
      <c r="A160" s="100" t="s">
        <v>82</v>
      </c>
      <c r="B160" s="110">
        <v>1623322</v>
      </c>
      <c r="C160" s="110">
        <v>1623100</v>
      </c>
      <c r="D160" s="110">
        <v>1623100</v>
      </c>
      <c r="E160" s="111">
        <f>+D160-B160</f>
        <v>-222</v>
      </c>
      <c r="F160" s="34">
        <f>D160/B160</f>
        <v>0.9998632433984138</v>
      </c>
      <c r="G160" s="42"/>
      <c r="H160" s="42"/>
      <c r="I160" s="42"/>
      <c r="J160" s="42"/>
      <c r="K160" s="42"/>
      <c r="L160" s="42"/>
      <c r="M160" s="42"/>
    </row>
    <row r="161" spans="1:13" s="43" customFormat="1" ht="16.5" hidden="1">
      <c r="A161" s="100" t="s">
        <v>83</v>
      </c>
      <c r="B161" s="110">
        <v>0</v>
      </c>
      <c r="C161" s="110"/>
      <c r="D161" s="110"/>
      <c r="E161" s="110">
        <f>+D161-B161</f>
        <v>0</v>
      </c>
      <c r="F161" s="34" t="e">
        <f>D161/B161</f>
        <v>#DIV/0!</v>
      </c>
      <c r="G161" s="42"/>
      <c r="H161" s="42"/>
      <c r="I161" s="42"/>
      <c r="J161" s="42"/>
      <c r="K161" s="42"/>
      <c r="L161" s="42"/>
      <c r="M161" s="42"/>
    </row>
    <row r="162" spans="1:13" s="43" customFormat="1" ht="33">
      <c r="A162" s="100" t="s">
        <v>84</v>
      </c>
      <c r="B162" s="110">
        <v>100000</v>
      </c>
      <c r="C162" s="110">
        <v>100000</v>
      </c>
      <c r="D162" s="110">
        <v>100000</v>
      </c>
      <c r="E162" s="110">
        <f>+D162-B162</f>
        <v>0</v>
      </c>
      <c r="F162" s="34">
        <f>D162/B162</f>
        <v>1</v>
      </c>
      <c r="G162" s="42"/>
      <c r="H162" s="42"/>
      <c r="I162" s="42"/>
      <c r="J162" s="42"/>
      <c r="K162" s="42"/>
      <c r="L162" s="42"/>
      <c r="M162" s="42"/>
    </row>
    <row r="163" spans="1:13" s="109" customFormat="1" ht="16.5" hidden="1">
      <c r="A163" s="100" t="s">
        <v>85</v>
      </c>
      <c r="B163" s="112">
        <v>0</v>
      </c>
      <c r="C163" s="112"/>
      <c r="D163" s="112"/>
      <c r="E163" s="112"/>
      <c r="F163" s="29"/>
      <c r="G163" s="108"/>
      <c r="H163" s="108"/>
      <c r="I163" s="108"/>
      <c r="J163" s="108"/>
      <c r="K163" s="108"/>
      <c r="L163" s="108"/>
      <c r="M163" s="108"/>
    </row>
    <row r="164" spans="1:13" s="9" customFormat="1" ht="16.5">
      <c r="A164" s="113" t="s">
        <v>86</v>
      </c>
      <c r="B164" s="103">
        <v>164000</v>
      </c>
      <c r="C164" s="103">
        <v>115530</v>
      </c>
      <c r="D164" s="103">
        <v>115530</v>
      </c>
      <c r="E164" s="104">
        <f t="shared" si="8"/>
        <v>-48470</v>
      </c>
      <c r="F164" s="105">
        <f t="shared" si="9"/>
        <v>0.7044512195121951</v>
      </c>
      <c r="G164" s="10"/>
      <c r="H164" s="10"/>
      <c r="I164" s="10"/>
      <c r="J164" s="10"/>
      <c r="K164" s="10"/>
      <c r="L164" s="10"/>
      <c r="M164" s="10"/>
    </row>
    <row r="165" spans="1:13" s="9" customFormat="1" ht="33">
      <c r="A165" s="114" t="s">
        <v>87</v>
      </c>
      <c r="B165" s="103">
        <v>0</v>
      </c>
      <c r="C165" s="103">
        <v>0</v>
      </c>
      <c r="D165" s="103">
        <v>0</v>
      </c>
      <c r="E165" s="103">
        <f t="shared" si="8"/>
        <v>0</v>
      </c>
      <c r="F165" s="105">
        <v>0</v>
      </c>
      <c r="G165" s="10"/>
      <c r="H165" s="10"/>
      <c r="I165" s="10"/>
      <c r="J165" s="10"/>
      <c r="K165" s="10"/>
      <c r="L165" s="10"/>
      <c r="M165" s="10"/>
    </row>
    <row r="166" spans="1:13" s="9" customFormat="1" ht="16.5">
      <c r="A166" s="114" t="s">
        <v>88</v>
      </c>
      <c r="B166" s="103">
        <v>0</v>
      </c>
      <c r="C166" s="103">
        <v>0</v>
      </c>
      <c r="D166" s="103">
        <v>0</v>
      </c>
      <c r="E166" s="103">
        <f t="shared" si="8"/>
        <v>0</v>
      </c>
      <c r="F166" s="105">
        <v>0</v>
      </c>
      <c r="G166" s="10"/>
      <c r="H166" s="10"/>
      <c r="I166" s="10"/>
      <c r="J166" s="10"/>
      <c r="K166" s="10"/>
      <c r="L166" s="10"/>
      <c r="M166" s="10"/>
    </row>
    <row r="167" spans="1:13" s="9" customFormat="1" ht="16.5">
      <c r="A167" s="114" t="s">
        <v>89</v>
      </c>
      <c r="B167" s="103">
        <v>5874563</v>
      </c>
      <c r="C167" s="103">
        <v>5874563</v>
      </c>
      <c r="D167" s="103">
        <v>5874563</v>
      </c>
      <c r="E167" s="103">
        <f>+D167-B167</f>
        <v>0</v>
      </c>
      <c r="F167" s="105">
        <v>0</v>
      </c>
      <c r="G167" s="10"/>
      <c r="H167" s="10"/>
      <c r="I167" s="10"/>
      <c r="J167" s="10"/>
      <c r="K167" s="10"/>
      <c r="L167" s="10"/>
      <c r="M167" s="10"/>
    </row>
    <row r="168" spans="1:13" s="9" customFormat="1" ht="16.5">
      <c r="A168" s="115" t="s">
        <v>90</v>
      </c>
      <c r="B168" s="159"/>
      <c r="C168" s="159"/>
      <c r="D168" s="159"/>
      <c r="E168" s="159"/>
      <c r="F168" s="160"/>
      <c r="G168" s="10"/>
      <c r="H168" s="10"/>
      <c r="I168" s="10"/>
      <c r="J168" s="10"/>
      <c r="K168" s="10"/>
      <c r="L168" s="10"/>
      <c r="M168" s="10"/>
    </row>
    <row r="169" spans="1:13" s="9" customFormat="1" ht="16.5">
      <c r="A169" s="116" t="s">
        <v>91</v>
      </c>
      <c r="B169" s="117"/>
      <c r="C169" s="118"/>
      <c r="D169" s="118"/>
      <c r="E169" s="118"/>
      <c r="F169" s="119">
        <f>+C29-C41</f>
        <v>5590557</v>
      </c>
      <c r="G169" s="10"/>
      <c r="H169" s="10"/>
      <c r="I169" s="10"/>
      <c r="J169" s="10"/>
      <c r="K169" s="10"/>
      <c r="L169" s="10"/>
      <c r="M169" s="10"/>
    </row>
    <row r="170" spans="1:13" s="9" customFormat="1" ht="16.5">
      <c r="A170" s="116" t="s">
        <v>92</v>
      </c>
      <c r="B170" s="117"/>
      <c r="C170" s="118"/>
      <c r="D170" s="118"/>
      <c r="E170" s="118"/>
      <c r="F170" s="119">
        <f>+F172+F176+F175</f>
        <v>5539583.2</v>
      </c>
      <c r="G170" s="10"/>
      <c r="H170" s="10"/>
      <c r="I170" s="10"/>
      <c r="J170" s="10"/>
      <c r="K170" s="10"/>
      <c r="L170" s="10"/>
      <c r="M170" s="10"/>
    </row>
    <row r="171" spans="1:13" s="89" customFormat="1" ht="17.25">
      <c r="A171" s="120" t="s">
        <v>75</v>
      </c>
      <c r="B171" s="117"/>
      <c r="C171" s="118"/>
      <c r="D171" s="118"/>
      <c r="E171" s="118"/>
      <c r="F171" s="121"/>
      <c r="G171" s="88"/>
      <c r="H171" s="88"/>
      <c r="I171" s="88"/>
      <c r="J171" s="88"/>
      <c r="K171" s="88"/>
      <c r="L171" s="88"/>
      <c r="M171" s="88"/>
    </row>
    <row r="172" spans="1:13" s="89" customFormat="1" ht="16.5">
      <c r="A172" s="122" t="s">
        <v>93</v>
      </c>
      <c r="B172" s="123"/>
      <c r="C172" s="124"/>
      <c r="D172" s="124"/>
      <c r="E172" s="124"/>
      <c r="F172" s="125">
        <f>SUM(F173:F174)</f>
        <v>5288274.2</v>
      </c>
      <c r="G172" s="88"/>
      <c r="H172" s="88"/>
      <c r="I172" s="88"/>
      <c r="J172" s="88"/>
      <c r="K172" s="88"/>
      <c r="L172" s="88"/>
      <c r="M172" s="88"/>
    </row>
    <row r="173" spans="1:13" s="109" customFormat="1" ht="16.5">
      <c r="A173" s="126" t="s">
        <v>94</v>
      </c>
      <c r="B173" s="123"/>
      <c r="C173" s="124"/>
      <c r="D173" s="124"/>
      <c r="E173" s="124"/>
      <c r="F173" s="127">
        <f>+C33-B33</f>
        <v>4300696</v>
      </c>
      <c r="G173" s="108"/>
      <c r="H173" s="108"/>
      <c r="I173" s="108"/>
      <c r="J173" s="108"/>
      <c r="K173" s="108"/>
      <c r="L173" s="108"/>
      <c r="M173" s="108"/>
    </row>
    <row r="174" spans="1:13" s="131" customFormat="1" ht="33">
      <c r="A174" s="128" t="s">
        <v>95</v>
      </c>
      <c r="B174" s="117"/>
      <c r="C174" s="118"/>
      <c r="D174" s="118"/>
      <c r="E174" s="118"/>
      <c r="F174" s="129">
        <f>((D30-D33)-(B30-B33))*70%</f>
        <v>987578.2</v>
      </c>
      <c r="G174" s="130"/>
      <c r="H174" s="130"/>
      <c r="I174" s="130"/>
      <c r="J174" s="130"/>
      <c r="K174" s="130"/>
      <c r="L174" s="130"/>
      <c r="M174" s="130"/>
    </row>
    <row r="175" spans="1:13" s="9" customFormat="1" ht="16.5">
      <c r="A175" s="132" t="s">
        <v>96</v>
      </c>
      <c r="B175" s="133"/>
      <c r="C175" s="133"/>
      <c r="D175" s="133"/>
      <c r="E175" s="133"/>
      <c r="F175" s="134">
        <f>+B42-C42</f>
        <v>192919</v>
      </c>
      <c r="G175" s="10"/>
      <c r="H175" s="10"/>
      <c r="I175" s="10"/>
      <c r="J175" s="10"/>
      <c r="K175" s="10"/>
      <c r="L175" s="10"/>
      <c r="M175" s="10"/>
    </row>
    <row r="176" spans="1:13" s="9" customFormat="1" ht="16.5">
      <c r="A176" s="132" t="s">
        <v>97</v>
      </c>
      <c r="B176" s="117"/>
      <c r="C176" s="118"/>
      <c r="D176" s="118"/>
      <c r="E176" s="118"/>
      <c r="F176" s="135">
        <f>+F177+F178+F185</f>
        <v>58390</v>
      </c>
      <c r="G176" s="10"/>
      <c r="H176" s="10"/>
      <c r="I176" s="10"/>
      <c r="J176" s="10"/>
      <c r="K176" s="10"/>
      <c r="L176" s="10"/>
      <c r="M176" s="10"/>
    </row>
    <row r="177" spans="1:13" s="9" customFormat="1" ht="49.5">
      <c r="A177" s="100" t="s">
        <v>76</v>
      </c>
      <c r="B177" s="117"/>
      <c r="C177" s="118"/>
      <c r="D177" s="118"/>
      <c r="E177" s="118"/>
      <c r="F177" s="136">
        <f>+B154-C154</f>
        <v>9050</v>
      </c>
      <c r="G177" s="10"/>
      <c r="H177" s="10"/>
      <c r="I177" s="10"/>
      <c r="J177" s="10"/>
      <c r="K177" s="10"/>
      <c r="L177" s="10"/>
      <c r="M177" s="10"/>
    </row>
    <row r="178" spans="1:13" s="9" customFormat="1" ht="66">
      <c r="A178" s="100" t="s">
        <v>77</v>
      </c>
      <c r="B178" s="117"/>
      <c r="C178" s="118"/>
      <c r="D178" s="118"/>
      <c r="E178" s="118"/>
      <c r="F178" s="129">
        <f aca="true" t="shared" si="10" ref="F178:F184">+B155-C155</f>
        <v>870</v>
      </c>
      <c r="G178" s="10"/>
      <c r="H178" s="10"/>
      <c r="I178" s="10"/>
      <c r="J178" s="10"/>
      <c r="K178" s="10"/>
      <c r="L178" s="10"/>
      <c r="M178" s="10"/>
    </row>
    <row r="179" spans="1:13" s="9" customFormat="1" ht="82.5" hidden="1">
      <c r="A179" s="100" t="s">
        <v>78</v>
      </c>
      <c r="B179" s="117"/>
      <c r="C179" s="118"/>
      <c r="D179" s="118"/>
      <c r="E179" s="118"/>
      <c r="F179" s="136">
        <f t="shared" si="10"/>
        <v>75</v>
      </c>
      <c r="G179" s="10"/>
      <c r="H179" s="10"/>
      <c r="I179" s="10"/>
      <c r="J179" s="10"/>
      <c r="K179" s="10"/>
      <c r="L179" s="10"/>
      <c r="M179" s="10"/>
    </row>
    <row r="180" spans="1:13" s="9" customFormat="1" ht="33" hidden="1">
      <c r="A180" s="100" t="s">
        <v>79</v>
      </c>
      <c r="B180" s="117"/>
      <c r="C180" s="118"/>
      <c r="D180" s="118"/>
      <c r="E180" s="118"/>
      <c r="F180" s="136">
        <f t="shared" si="10"/>
        <v>0</v>
      </c>
      <c r="G180" s="10"/>
      <c r="H180" s="10"/>
      <c r="I180" s="10"/>
      <c r="J180" s="10"/>
      <c r="K180" s="10"/>
      <c r="L180" s="10"/>
      <c r="M180" s="10"/>
    </row>
    <row r="181" spans="1:13" s="9" customFormat="1" ht="33" hidden="1">
      <c r="A181" s="100" t="s">
        <v>80</v>
      </c>
      <c r="B181" s="117"/>
      <c r="C181" s="118"/>
      <c r="D181" s="118"/>
      <c r="E181" s="118"/>
      <c r="F181" s="136">
        <f t="shared" si="10"/>
        <v>0</v>
      </c>
      <c r="G181" s="10"/>
      <c r="H181" s="10"/>
      <c r="I181" s="10"/>
      <c r="J181" s="10"/>
      <c r="K181" s="10"/>
      <c r="L181" s="10"/>
      <c r="M181" s="10"/>
    </row>
    <row r="182" spans="1:13" s="9" customFormat="1" ht="16.5" hidden="1">
      <c r="A182" s="100" t="s">
        <v>81</v>
      </c>
      <c r="B182" s="117"/>
      <c r="C182" s="118"/>
      <c r="D182" s="118"/>
      <c r="E182" s="118"/>
      <c r="F182" s="136">
        <f t="shared" si="10"/>
        <v>0</v>
      </c>
      <c r="G182" s="10"/>
      <c r="H182" s="10"/>
      <c r="I182" s="10"/>
      <c r="J182" s="10"/>
      <c r="K182" s="10"/>
      <c r="L182" s="10"/>
      <c r="M182" s="10"/>
    </row>
    <row r="183" spans="1:13" s="9" customFormat="1" ht="16.5" hidden="1">
      <c r="A183" s="100" t="s">
        <v>82</v>
      </c>
      <c r="B183" s="117"/>
      <c r="C183" s="118"/>
      <c r="D183" s="118"/>
      <c r="E183" s="118"/>
      <c r="F183" s="136">
        <f t="shared" si="10"/>
        <v>222</v>
      </c>
      <c r="G183" s="10"/>
      <c r="H183" s="10"/>
      <c r="I183" s="10"/>
      <c r="J183" s="10"/>
      <c r="K183" s="10"/>
      <c r="L183" s="10"/>
      <c r="M183" s="10"/>
    </row>
    <row r="184" spans="1:13" s="9" customFormat="1" ht="28.5" customHeight="1" hidden="1">
      <c r="A184" s="137" t="s">
        <v>83</v>
      </c>
      <c r="B184" s="117"/>
      <c r="C184" s="118"/>
      <c r="D184" s="118"/>
      <c r="E184" s="118"/>
      <c r="F184" s="136">
        <f t="shared" si="10"/>
        <v>0</v>
      </c>
      <c r="G184" s="10"/>
      <c r="H184" s="10"/>
      <c r="I184" s="10"/>
      <c r="J184" s="10"/>
      <c r="K184" s="10"/>
      <c r="L184" s="10"/>
      <c r="M184" s="10"/>
    </row>
    <row r="185" spans="1:13" s="9" customFormat="1" ht="16.5">
      <c r="A185" s="138" t="s">
        <v>98</v>
      </c>
      <c r="B185" s="117"/>
      <c r="C185" s="118"/>
      <c r="D185" s="118"/>
      <c r="E185" s="118"/>
      <c r="F185" s="136">
        <f>+B164-C164</f>
        <v>48470</v>
      </c>
      <c r="G185" s="10"/>
      <c r="H185" s="10"/>
      <c r="I185" s="10"/>
      <c r="J185" s="10"/>
      <c r="K185" s="10"/>
      <c r="L185" s="10"/>
      <c r="M185" s="10"/>
    </row>
    <row r="186" spans="1:13" s="9" customFormat="1" ht="27.75" customHeight="1" hidden="1">
      <c r="A186" s="139" t="s">
        <v>99</v>
      </c>
      <c r="B186" s="140"/>
      <c r="C186" s="141"/>
      <c r="D186" s="141"/>
      <c r="E186" s="141"/>
      <c r="F186" s="142">
        <f>+B167-C167</f>
        <v>0</v>
      </c>
      <c r="G186" s="10"/>
      <c r="H186" s="10"/>
      <c r="I186" s="10"/>
      <c r="J186" s="10"/>
      <c r="K186" s="10"/>
      <c r="L186" s="10"/>
      <c r="M186" s="10"/>
    </row>
    <row r="187" spans="1:13" s="9" customFormat="1" ht="34.5" customHeight="1">
      <c r="A187" s="143" t="s">
        <v>100</v>
      </c>
      <c r="B187" s="144"/>
      <c r="C187" s="145"/>
      <c r="D187" s="145"/>
      <c r="E187" s="145"/>
      <c r="F187" s="146">
        <f>+F169-F170</f>
        <v>50973.799999999814</v>
      </c>
      <c r="G187" s="10"/>
      <c r="H187" s="10"/>
      <c r="I187" s="10"/>
      <c r="J187" s="10"/>
      <c r="K187" s="10"/>
      <c r="L187" s="10"/>
      <c r="M187" s="10"/>
    </row>
    <row r="188" spans="1:6" ht="16.5">
      <c r="A188" s="148"/>
      <c r="B188" s="149"/>
      <c r="C188" s="149"/>
      <c r="D188" s="149"/>
      <c r="E188" s="149"/>
      <c r="F188" s="149"/>
    </row>
    <row r="189" spans="1:6" ht="16.5" customHeight="1">
      <c r="A189" s="148"/>
      <c r="B189" s="163"/>
      <c r="C189" s="163"/>
      <c r="D189" s="163"/>
      <c r="E189" s="163"/>
      <c r="F189" s="163"/>
    </row>
    <row r="190" spans="1:6" ht="16.5">
      <c r="A190" s="147"/>
      <c r="B190" s="153"/>
      <c r="C190" s="153"/>
      <c r="D190" s="153"/>
      <c r="E190" s="153"/>
      <c r="F190" s="153"/>
    </row>
    <row r="191" spans="1:6" ht="16.5">
      <c r="A191" s="147"/>
      <c r="B191" s="147"/>
      <c r="C191" s="147"/>
      <c r="D191" s="147"/>
      <c r="E191" s="147"/>
      <c r="F191" s="147"/>
    </row>
    <row r="192" spans="1:6" ht="16.5">
      <c r="A192" s="150"/>
      <c r="B192" s="150"/>
      <c r="C192" s="150"/>
      <c r="D192" s="150"/>
      <c r="E192" s="150"/>
      <c r="F192" s="4"/>
    </row>
  </sheetData>
  <sheetProtection/>
  <mergeCells count="15">
    <mergeCell ref="H7:M7"/>
    <mergeCell ref="B1:F1"/>
    <mergeCell ref="B2:F2"/>
    <mergeCell ref="C9:F9"/>
    <mergeCell ref="A10:A11"/>
    <mergeCell ref="B10:B11"/>
    <mergeCell ref="C10:C11"/>
    <mergeCell ref="B190:F190"/>
    <mergeCell ref="A7:F7"/>
    <mergeCell ref="D10:D11"/>
    <mergeCell ref="E10:F10"/>
    <mergeCell ref="B168:F168"/>
    <mergeCell ref="A4:F4"/>
    <mergeCell ref="A6:F6"/>
    <mergeCell ref="B189:F189"/>
  </mergeCells>
  <printOptions/>
  <pageMargins left="0.67" right="0.24" top="0.69" bottom="0.38" header="0.3" footer="0.17"/>
  <pageSetup horizontalDpi="600" verticalDpi="600" orientation="portrait" paperSize="9" scale="85" r:id="rId2"/>
  <headerFooter>
    <oddFooter>&amp;C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hoang nguyen</cp:lastModifiedBy>
  <cp:lastPrinted>2022-07-28T10:52:07Z</cp:lastPrinted>
  <dcterms:created xsi:type="dcterms:W3CDTF">2022-07-22T01:41:11Z</dcterms:created>
  <dcterms:modified xsi:type="dcterms:W3CDTF">2022-07-29T05:14:54Z</dcterms:modified>
  <cp:category/>
  <cp:version/>
  <cp:contentType/>
  <cp:contentStatus/>
</cp:coreProperties>
</file>